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</sheets>
  <definedNames>
    <definedName name="_xlnm.Print_Area" localSheetId="0">'Sheet1'!$A$1:$DC$38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<sst xmlns="http://schemas.openxmlformats.org/spreadsheetml/2006/main" count="232" uniqueCount="177">
  <si>
    <t>LIBRARY</t>
  </si>
  <si>
    <t>LIBRARY STAFF</t>
  </si>
  <si>
    <t>Attendants</t>
  </si>
  <si>
    <t>Bindery photographic and other technical staff</t>
  </si>
  <si>
    <t>System analysts and programmers</t>
  </si>
  <si>
    <t>Data processing and preparation staff</t>
  </si>
  <si>
    <t>Other staff not identified elsewhere</t>
  </si>
  <si>
    <t>Total library staff</t>
  </si>
  <si>
    <t>Reader services-Central library</t>
  </si>
  <si>
    <t>Reader services-branch libraries</t>
  </si>
  <si>
    <t>Bindery</t>
  </si>
  <si>
    <t>Other</t>
  </si>
  <si>
    <t>LIBRARY SERVICES</t>
  </si>
  <si>
    <t>Lending-Central library</t>
  </si>
  <si>
    <t>Lending-branch libraries</t>
  </si>
  <si>
    <t>Reserve lending</t>
  </si>
  <si>
    <t>Interlibrary loans</t>
  </si>
  <si>
    <t>Original items lent physically</t>
  </si>
  <si>
    <t xml:space="preserve">Original items borrowed physically </t>
  </si>
  <si>
    <t>Seating</t>
  </si>
  <si>
    <t>Seating capacity-Central library</t>
  </si>
  <si>
    <t>Seating capacity-Law library</t>
  </si>
  <si>
    <t>Seating capacity-Medical library</t>
  </si>
  <si>
    <t>Hours open per week</t>
  </si>
  <si>
    <t>Most common no. of hours open during vacation</t>
  </si>
  <si>
    <t>Most common no. of hours open during terms</t>
  </si>
  <si>
    <t>BIBLIOGRAPHIC RESOURCES</t>
  </si>
  <si>
    <t>Monograph volumes purchased during the year</t>
  </si>
  <si>
    <t>Gift/Exchange aquired during the year</t>
  </si>
  <si>
    <t xml:space="preserve">Volumes withdrawn during the year </t>
  </si>
  <si>
    <r>
      <t>TOTAL</t>
    </r>
    <r>
      <rPr>
        <sz val="6"/>
        <rFont val="Arial"/>
        <family val="2"/>
      </rPr>
      <t xml:space="preserve"> monograph volumes in library at end of year</t>
    </r>
  </si>
  <si>
    <t>Serials</t>
  </si>
  <si>
    <t>Bound volumes added</t>
  </si>
  <si>
    <t>Bounded volumes withdrawals</t>
  </si>
  <si>
    <r>
      <t>TOTAL</t>
    </r>
    <r>
      <rPr>
        <sz val="6"/>
        <rFont val="Arial"/>
        <family val="2"/>
      </rPr>
      <t xml:space="preserve"> serial volumes in library at end of year</t>
    </r>
  </si>
  <si>
    <t>Monographic volumes held in central library</t>
  </si>
  <si>
    <t>Monographic volumes held in law library</t>
  </si>
  <si>
    <t>Monographic volumes held in medical library</t>
  </si>
  <si>
    <t>Monographic volumes held in all other branch libraries</t>
  </si>
  <si>
    <t>Current serial titles held in central library</t>
  </si>
  <si>
    <t>Current serial titles held in law library</t>
  </si>
  <si>
    <t>Current serial titles held in medical library</t>
  </si>
  <si>
    <t>Current serial titles held in all other branch libraries</t>
  </si>
  <si>
    <t>LIBRARY EXPENDITURE</t>
  </si>
  <si>
    <t>By source of funds</t>
  </si>
  <si>
    <t>Gift funds</t>
  </si>
  <si>
    <t>Other funds</t>
  </si>
  <si>
    <t>Serial subscriptions</t>
  </si>
  <si>
    <t>Serial backsets</t>
  </si>
  <si>
    <t>Non-book materials</t>
  </si>
  <si>
    <r>
      <t>TOTAL</t>
    </r>
    <r>
      <rPr>
        <sz val="6"/>
        <rFont val="Arial"/>
        <family val="2"/>
      </rPr>
      <t xml:space="preserve"> acquisition</t>
    </r>
  </si>
  <si>
    <t>Binding</t>
  </si>
  <si>
    <t>Commercial binding</t>
  </si>
  <si>
    <r>
      <t>TOTAL</t>
    </r>
    <r>
      <rPr>
        <sz val="6"/>
        <rFont val="Arial"/>
        <family val="2"/>
      </rPr>
      <t xml:space="preserve"> binding</t>
    </r>
  </si>
  <si>
    <t>Sundries</t>
  </si>
  <si>
    <t>Running cost</t>
  </si>
  <si>
    <r>
      <t>TOTAL</t>
    </r>
    <r>
      <rPr>
        <sz val="6"/>
        <rFont val="Arial"/>
        <family val="2"/>
      </rPr>
      <t xml:space="preserve"> sundries</t>
    </r>
  </si>
  <si>
    <r>
      <t xml:space="preserve">SUB-TOTAL: </t>
    </r>
    <r>
      <rPr>
        <sz val="6"/>
        <rFont val="Arial"/>
        <family val="2"/>
      </rPr>
      <t>acquisitions, bindary &amp; sundries</t>
    </r>
  </si>
  <si>
    <r>
      <t xml:space="preserve">TOTAL </t>
    </r>
    <r>
      <rPr>
        <sz val="6"/>
        <rFont val="Arial"/>
        <family val="2"/>
      </rPr>
      <t>library expenditure</t>
    </r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</si>
  <si>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</si>
  <si>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</si>
  <si>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</si>
  <si>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</si>
  <si>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</si>
  <si>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</si>
  <si>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</si>
  <si>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 xml:space="preserve">Other tertiary </t>
  </si>
  <si>
    <t>AUSTRALIAN CAPITAL TERRITORY</t>
  </si>
  <si>
    <t>Australian National University</t>
  </si>
  <si>
    <t>NEW SOUTH WALES</t>
  </si>
  <si>
    <t>University of Newcastle</t>
  </si>
  <si>
    <t>University of Sydney</t>
  </si>
  <si>
    <t>University of New South Wales</t>
  </si>
  <si>
    <t>University of Wollongong</t>
  </si>
  <si>
    <t>QUEENSLAND</t>
  </si>
  <si>
    <t>Griffith University</t>
  </si>
  <si>
    <t>SOUTH AUSTRALIA</t>
  </si>
  <si>
    <t>Flinders University of South Australia</t>
  </si>
  <si>
    <t>University of Adelaide</t>
  </si>
  <si>
    <t>TASMANIA</t>
  </si>
  <si>
    <t>University of Tasmania</t>
  </si>
  <si>
    <t>VICTORIA</t>
  </si>
  <si>
    <t>Deakin University</t>
  </si>
  <si>
    <t>La Trobe University</t>
  </si>
  <si>
    <t>University of Melbourne</t>
  </si>
  <si>
    <t>WESTERN AUSTRALIA</t>
  </si>
  <si>
    <t>Murdoch University</t>
  </si>
  <si>
    <t>University of Western Australia</t>
  </si>
  <si>
    <t>NEW ZEALAND</t>
  </si>
  <si>
    <t>Auckland University</t>
  </si>
  <si>
    <t>Canterbury University</t>
  </si>
  <si>
    <t xml:space="preserve">University of Otago </t>
  </si>
  <si>
    <t>University of Waikato</t>
  </si>
  <si>
    <t>Lincoln University</t>
  </si>
  <si>
    <t>Massey University</t>
  </si>
  <si>
    <t>Victoria University of Wellington</t>
  </si>
  <si>
    <t>University of New England</t>
  </si>
  <si>
    <t xml:space="preserve">Macquarie University </t>
  </si>
  <si>
    <t>James Cook University</t>
  </si>
  <si>
    <t>University of Queensland</t>
  </si>
  <si>
    <t>Monash University</t>
  </si>
  <si>
    <t>Administrative structure</t>
  </si>
  <si>
    <t>Lending</t>
  </si>
  <si>
    <t>Total</t>
  </si>
  <si>
    <t>Graduate Professional Staff</t>
  </si>
  <si>
    <t>Graduate without full lib'ship qualification</t>
  </si>
  <si>
    <t>Non-graduates with lib'ship qualification</t>
  </si>
  <si>
    <t>Library Assistants</t>
  </si>
  <si>
    <t>Administrative and Clerical Assistants</t>
  </si>
  <si>
    <t>Secreterarial Staff and Typists</t>
  </si>
  <si>
    <t>Central Administration</t>
  </si>
  <si>
    <t>Technical services excluding binding</t>
  </si>
  <si>
    <t>Seating capacity-Branches</t>
  </si>
  <si>
    <t>Seating capacity-all other branches</t>
  </si>
  <si>
    <t>24A</t>
  </si>
  <si>
    <r>
      <t>TOTAL</t>
    </r>
    <r>
      <rPr>
        <sz val="6"/>
        <rFont val="Arial"/>
        <family val="2"/>
      </rPr>
      <t xml:space="preserve"> volumes in Library System at end of year</t>
    </r>
  </si>
  <si>
    <t>Single copies acquired by subscription</t>
  </si>
  <si>
    <t>Copies acquired by gift or exchange</t>
  </si>
  <si>
    <t>Subscription cancelled</t>
  </si>
  <si>
    <r>
      <t>TOTAL</t>
    </r>
    <r>
      <rPr>
        <sz val="6"/>
        <rFont val="Arial"/>
        <family val="2"/>
      </rPr>
      <t xml:space="preserve"> in Library System at end of year</t>
    </r>
  </si>
  <si>
    <t>Monographs</t>
  </si>
  <si>
    <t>Equipment from Library Vote</t>
  </si>
  <si>
    <t>Equipment from Equipment Vote</t>
  </si>
  <si>
    <t>Expenditure ratios</t>
  </si>
  <si>
    <r>
      <t>TOTAL</t>
    </r>
    <r>
      <rPr>
        <sz val="6"/>
        <rFont val="Arial"/>
        <family val="2"/>
      </rPr>
      <t xml:space="preserve"> library/University (excluding research)</t>
    </r>
  </si>
  <si>
    <r>
      <t>Total</t>
    </r>
    <r>
      <rPr>
        <sz val="6"/>
        <rFont val="Arial"/>
        <family val="2"/>
      </rPr>
      <t xml:space="preserve"> University population</t>
    </r>
  </si>
  <si>
    <t>60 - 74</t>
  </si>
  <si>
    <t>NA</t>
  </si>
  <si>
    <t>80 - 87</t>
  </si>
  <si>
    <t>75.5 - 75.5</t>
  </si>
  <si>
    <t>75.5 - 89</t>
  </si>
  <si>
    <t>nA</t>
  </si>
  <si>
    <t>77 - 77</t>
  </si>
  <si>
    <t>72.5 - 72.5</t>
  </si>
  <si>
    <t>85 - 85</t>
  </si>
  <si>
    <t>69 - 69</t>
  </si>
  <si>
    <t>78 - 82</t>
  </si>
  <si>
    <t>67 - 67</t>
  </si>
  <si>
    <t>73.5 - 80.5</t>
  </si>
  <si>
    <t>69.25 - 69.25</t>
  </si>
  <si>
    <t>70.25 - 70.25</t>
  </si>
  <si>
    <t>77.5 - 77.5</t>
  </si>
  <si>
    <t>79.25 - 79.25</t>
  </si>
  <si>
    <t>70.5 - 70.5</t>
  </si>
  <si>
    <t>73.5 - 81.5</t>
  </si>
  <si>
    <t>85.5 -96.5</t>
  </si>
  <si>
    <t xml:space="preserve">90.5 - 90.5 </t>
  </si>
  <si>
    <t>85.5 - 96.5</t>
  </si>
  <si>
    <t>66.5 - 78.5</t>
  </si>
  <si>
    <t>40 - 73.5</t>
  </si>
  <si>
    <t>96.5 - 101.5</t>
  </si>
  <si>
    <t>79.5 - 85</t>
  </si>
  <si>
    <t>POSITION TYPES AND NUMBERS COLUMNS 1-12</t>
  </si>
  <si>
    <t>ADMINISTRATIVE STRUCTURE COLUMNS 12-18</t>
  </si>
  <si>
    <t>LIBRARY SERVICES: COLUMNS 19-25</t>
  </si>
  <si>
    <t>BIBLIOGRAPHIC RESOURCES COLUMNS 26-U49</t>
  </si>
  <si>
    <t>LIBRARY EXPENDITURE: COLUMNS 50-74</t>
  </si>
  <si>
    <t>LIBRARY EXPENDITURE COLUMNS 50-74</t>
  </si>
  <si>
    <t>INSTITUTIONAL POPULATION: COLUMNS 75-83</t>
  </si>
  <si>
    <t>UNIVERSITY LIBRARY STATISTICS 1983</t>
  </si>
  <si>
    <t>24B</t>
  </si>
  <si>
    <t>Total Seating Capacity</t>
  </si>
  <si>
    <t>28A</t>
  </si>
  <si>
    <t>28B</t>
  </si>
  <si>
    <t>Monograph &amp; Serial Volumes</t>
  </si>
  <si>
    <t>Monograph Volumes</t>
  </si>
  <si>
    <t>Serials Added During the Year</t>
  </si>
  <si>
    <t>Monographs Added During the Year</t>
  </si>
  <si>
    <t>Serial Titles Held</t>
  </si>
  <si>
    <t>Equipment Funds</t>
  </si>
  <si>
    <t>Library Vote $</t>
  </si>
  <si>
    <t>Research Funds</t>
  </si>
  <si>
    <t>Expenditure</t>
  </si>
  <si>
    <t>Staff salaries excluding bindary staff + Salary Costs</t>
  </si>
  <si>
    <t>Acquisitions + Bindary/Total Expenditure  %</t>
  </si>
  <si>
    <t>Staff Salaries(Ex Bindery)+ Salary Costs/Total Expenditure  %</t>
  </si>
  <si>
    <t>Other Expenditure / Total Expenditure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</si>
</sst>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</numFmts>
  <fonts count="10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 vertical="center" textRotation="90"/>
    </xf>
    <xf numFmtId="1" fontId="2" fillId="3" borderId="3" xfId="0" applyNumberFormat="1" applyFont="1" applyFill="1" applyBorder="1" applyAlignment="1">
      <alignment horizontal="center" vertical="center" textRotation="90"/>
    </xf>
    <xf numFmtId="1" fontId="8" fillId="2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>
      <alignment horizontal="right"/>
    </xf>
    <xf numFmtId="1" fontId="8" fillId="3" borderId="2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 applyProtection="1">
      <alignment horizontal="left"/>
      <protection locked="0"/>
    </xf>
    <xf numFmtId="172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3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textRotation="90"/>
    </xf>
    <xf numFmtId="0" fontId="7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textRotation="90"/>
    </xf>
    <xf numFmtId="1" fontId="8" fillId="3" borderId="2" xfId="0" applyNumberFormat="1" applyFont="1" applyFill="1" applyBorder="1" applyAlignment="1">
      <alignment horizontal="right" vertical="center"/>
    </xf>
    <xf numFmtId="0" fontId="7" fillId="3" borderId="2" xfId="0" applyNumberFormat="1" applyFont="1" applyFill="1" applyBorder="1" applyAlignment="1">
      <alignment horizontal="right"/>
    </xf>
    <xf numFmtId="1" fontId="7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center" vertical="center" textRotation="90" wrapText="1"/>
    </xf>
    <xf numFmtId="1" fontId="1" fillId="2" borderId="2" xfId="0" applyNumberFormat="1" applyFont="1" applyFill="1" applyBorder="1" applyAlignment="1">
      <alignment horizontal="center" vertical="center" textRotation="90"/>
    </xf>
    <xf numFmtId="1" fontId="8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8" fillId="3" borderId="1" xfId="0" applyNumberFormat="1" applyFont="1" applyFill="1" applyBorder="1" applyAlignment="1" applyProtection="1">
      <alignment horizontal="right"/>
      <protection locked="0"/>
    </xf>
    <xf numFmtId="172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72" fontId="0" fillId="3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>
      <alignment horizontal="right"/>
    </xf>
    <xf numFmtId="172" fontId="0" fillId="3" borderId="2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 applyProtection="1">
      <alignment horizontal="right"/>
      <protection locked="0"/>
    </xf>
    <xf numFmtId="0" fontId="8" fillId="3" borderId="2" xfId="0" applyNumberFormat="1" applyFont="1" applyFill="1" applyBorder="1" applyAlignment="1" applyProtection="1">
      <alignment horizontal="right"/>
      <protection locked="0"/>
    </xf>
    <xf numFmtId="1" fontId="8" fillId="3" borderId="1" xfId="0" applyNumberFormat="1" applyFont="1" applyFill="1" applyBorder="1" applyAlignment="1" applyProtection="1">
      <alignment horizontal="right"/>
      <protection locked="0"/>
    </xf>
    <xf numFmtId="1" fontId="8" fillId="3" borderId="2" xfId="0" applyNumberFormat="1" applyFont="1" applyFill="1" applyBorder="1" applyAlignment="1" applyProtection="1">
      <alignment horizontal="right"/>
      <protection locked="0"/>
    </xf>
    <xf numFmtId="1" fontId="8" fillId="2" borderId="2" xfId="0" applyNumberFormat="1" applyFont="1" applyFill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right"/>
      <protection locked="0"/>
    </xf>
    <xf numFmtId="172" fontId="0" fillId="2" borderId="2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2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4" xfId="0" applyNumberFormat="1" applyFont="1" applyBorder="1" applyAlignment="1" applyProtection="1">
      <alignment horizontal="left"/>
      <protection locked="0"/>
    </xf>
    <xf numFmtId="17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72" fontId="8" fillId="0" borderId="4" xfId="0" applyNumberFormat="1" applyFont="1" applyBorder="1" applyAlignment="1">
      <alignment horizontal="right"/>
    </xf>
    <xf numFmtId="1" fontId="2" fillId="3" borderId="4" xfId="0" applyNumberFormat="1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172" fontId="0" fillId="3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0" fontId="8" fillId="2" borderId="4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172" fontId="0" fillId="2" borderId="4" xfId="0" applyNumberFormat="1" applyFill="1" applyBorder="1" applyAlignment="1">
      <alignment horizontal="right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4" xfId="0" applyNumberFormat="1" applyFont="1" applyBorder="1" applyAlignment="1">
      <alignment horizontal="center" vertical="center" textRotation="90" wrapText="1"/>
    </xf>
    <xf numFmtId="172" fontId="2" fillId="0" borderId="4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1" fontId="5" fillId="0" borderId="4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left"/>
    </xf>
    <xf numFmtId="172" fontId="0" fillId="3" borderId="1" xfId="0" applyNumberFormat="1" applyFill="1" applyBorder="1" applyAlignment="1">
      <alignment horizontal="left"/>
    </xf>
    <xf numFmtId="172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 textRotation="90"/>
    </xf>
    <xf numFmtId="1" fontId="8" fillId="3" borderId="7" xfId="0" applyNumberFormat="1" applyFon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/>
    </xf>
    <xf numFmtId="1" fontId="8" fillId="3" borderId="7" xfId="0" applyNumberFormat="1" applyFont="1" applyFill="1" applyBorder="1" applyAlignment="1">
      <alignment horizontal="right"/>
    </xf>
    <xf numFmtId="1" fontId="8" fillId="3" borderId="7" xfId="0" applyNumberFormat="1" applyFon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72" fontId="2" fillId="3" borderId="2" xfId="0" applyNumberFormat="1" applyFont="1" applyFill="1" applyBorder="1" applyAlignment="1">
      <alignment horizontal="center" vertical="center" textRotation="90"/>
    </xf>
    <xf numFmtId="172" fontId="8" fillId="3" borderId="2" xfId="0" applyNumberFormat="1" applyFont="1" applyFill="1" applyBorder="1" applyAlignment="1">
      <alignment horizontal="right" vertical="center"/>
    </xf>
    <xf numFmtId="172" fontId="2" fillId="3" borderId="2" xfId="0" applyNumberFormat="1" applyFont="1" applyFill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73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" fontId="3" fillId="0" borderId="9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172" fontId="8" fillId="0" borderId="1" xfId="0" applyNumberFormat="1" applyFont="1" applyBorder="1" applyAlignment="1" applyProtection="1">
      <alignment horizontal="center" vertical="center" wrapText="1"/>
      <protection locked="0"/>
    </xf>
    <xf numFmtId="172" fontId="0" fillId="0" borderId="1" xfId="0" applyNumberFormat="1" applyBorder="1" applyAlignment="1">
      <alignment horizontal="center" vertical="center" wrapText="1"/>
    </xf>
    <xf numFmtId="172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3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4.7109375" style="87" customWidth="1"/>
    <col min="2" max="2" width="2.421875" style="39" customWidth="1"/>
    <col min="3" max="3" width="5.7109375" style="12" customWidth="1"/>
    <col min="4" max="4" width="5.8515625" style="61" customWidth="1"/>
    <col min="5" max="5" width="5.421875" style="61" customWidth="1"/>
    <col min="6" max="7" width="6.140625" style="61" customWidth="1"/>
    <col min="8" max="8" width="5.7109375" style="61" customWidth="1"/>
    <col min="9" max="9" width="5.28125" style="61" customWidth="1"/>
    <col min="10" max="10" width="4.421875" style="61" customWidth="1"/>
    <col min="11" max="11" width="4.8515625" style="61" customWidth="1"/>
    <col min="12" max="12" width="4.57421875" style="61" customWidth="1"/>
    <col min="13" max="13" width="4.7109375" style="61" customWidth="1"/>
    <col min="14" max="14" width="6.57421875" style="61" customWidth="1"/>
    <col min="15" max="15" width="2.7109375" style="133" customWidth="1"/>
    <col min="16" max="16" width="6.00390625" style="61" customWidth="1"/>
    <col min="17" max="17" width="6.140625" style="61" customWidth="1"/>
    <col min="18" max="18" width="6.421875" style="61" customWidth="1"/>
    <col min="19" max="19" width="5.57421875" style="61" customWidth="1"/>
    <col min="20" max="20" width="5.140625" style="61" customWidth="1"/>
    <col min="21" max="21" width="6.28125" style="61" customWidth="1"/>
    <col min="22" max="22" width="3.7109375" style="39" customWidth="1"/>
    <col min="23" max="23" width="2.7109375" style="40" customWidth="1"/>
    <col min="24" max="24" width="10.00390625" style="43" customWidth="1"/>
    <col min="25" max="25" width="9.28125" style="43" customWidth="1"/>
    <col min="26" max="26" width="9.8515625" style="43" customWidth="1"/>
    <col min="27" max="27" width="2.7109375" style="42" customWidth="1"/>
    <col min="28" max="28" width="7.8515625" style="43" customWidth="1"/>
    <col min="29" max="29" width="7.28125" style="43" customWidth="1"/>
    <col min="30" max="30" width="2.7109375" style="42" customWidth="1"/>
    <col min="31" max="31" width="7.00390625" style="43" customWidth="1"/>
    <col min="32" max="36" width="6.28125" style="43" customWidth="1"/>
    <col min="37" max="37" width="3.7109375" style="40" customWidth="1"/>
    <col min="38" max="38" width="6.28125" style="44" customWidth="1"/>
    <col min="39" max="39" width="6.8515625" style="44" customWidth="1"/>
    <col min="40" max="40" width="3.7109375" style="39" customWidth="1"/>
    <col min="41" max="42" width="2.7109375" style="40" customWidth="1"/>
    <col min="43" max="43" width="7.140625" style="43" customWidth="1"/>
    <col min="44" max="44" width="5.8515625" style="43" customWidth="1"/>
    <col min="45" max="45" width="6.57421875" style="43" customWidth="1"/>
    <col min="46" max="46" width="10.00390625" style="43" customWidth="1"/>
    <col min="47" max="47" width="2.7109375" style="42" customWidth="1"/>
    <col min="48" max="48" width="6.8515625" style="43" customWidth="1"/>
    <col min="49" max="49" width="6.00390625" style="43" customWidth="1"/>
    <col min="50" max="50" width="8.28125" style="43" customWidth="1"/>
    <col min="51" max="51" width="9.7109375" style="43" customWidth="1"/>
    <col min="52" max="52" width="3.421875" style="42" customWidth="1"/>
    <col min="53" max="53" width="6.8515625" style="43" customWidth="1"/>
    <col min="54" max="54" width="8.00390625" style="43" customWidth="1"/>
    <col min="55" max="56" width="9.140625" style="43" customWidth="1"/>
    <col min="57" max="57" width="3.7109375" style="42" customWidth="1"/>
    <col min="58" max="58" width="8.140625" style="43" customWidth="1"/>
    <col min="59" max="60" width="7.00390625" style="43" customWidth="1"/>
    <col min="61" max="61" width="7.8515625" style="43" customWidth="1"/>
    <col min="62" max="62" width="3.00390625" style="51" customWidth="1"/>
    <col min="63" max="63" width="7.8515625" style="43" customWidth="1"/>
    <col min="64" max="64" width="5.7109375" style="43" customWidth="1"/>
    <col min="65" max="65" width="6.140625" style="43" customWidth="1"/>
    <col min="66" max="66" width="6.421875" style="43" customWidth="1"/>
    <col min="67" max="67" width="2.8515625" style="41" customWidth="1"/>
    <col min="68" max="68" width="2.7109375" style="42" customWidth="1"/>
    <col min="69" max="69" width="9.7109375" style="43" customWidth="1"/>
    <col min="70" max="70" width="6.7109375" style="43" customWidth="1"/>
    <col min="71" max="72" width="8.28125" style="43" customWidth="1"/>
    <col min="73" max="73" width="10.421875" style="43" customWidth="1"/>
    <col min="74" max="74" width="2.7109375" style="128" customWidth="1"/>
    <col min="75" max="75" width="9.421875" style="43" customWidth="1"/>
    <col min="76" max="76" width="10.57421875" style="43" customWidth="1"/>
    <col min="77" max="77" width="8.421875" style="43" customWidth="1"/>
    <col min="78" max="78" width="7.00390625" style="43" customWidth="1"/>
    <col min="79" max="79" width="9.00390625" style="43" customWidth="1"/>
    <col min="80" max="80" width="2.7109375" style="42" customWidth="1"/>
    <col min="81" max="81" width="9.8515625" style="43" customWidth="1"/>
    <col min="82" max="82" width="8.140625" style="43" customWidth="1"/>
    <col min="83" max="83" width="2.7109375" style="42" customWidth="1"/>
    <col min="84" max="84" width="7.8515625" style="43" customWidth="1"/>
    <col min="85" max="85" width="8.7109375" style="43" customWidth="1"/>
    <col min="86" max="86" width="10.00390625" style="43" customWidth="1"/>
    <col min="87" max="87" width="9.140625" style="43" customWidth="1"/>
    <col min="88" max="88" width="9.7109375" style="43" customWidth="1"/>
    <col min="89" max="89" width="9.57421875" style="43" customWidth="1"/>
    <col min="90" max="90" width="8.7109375" style="43" customWidth="1"/>
    <col min="91" max="91" width="2.7109375" style="40" customWidth="1"/>
    <col min="92" max="92" width="9.7109375" style="44" customWidth="1"/>
    <col min="93" max="93" width="5.140625" style="44" customWidth="1"/>
    <col min="94" max="94" width="4.00390625" style="44" customWidth="1"/>
    <col min="95" max="95" width="4.421875" style="44" customWidth="1"/>
    <col min="96" max="96" width="3.00390625" style="39" customWidth="1"/>
    <col min="97" max="97" width="2.7109375" style="40" customWidth="1"/>
    <col min="98" max="98" width="6.00390625" style="43" customWidth="1"/>
    <col min="99" max="99" width="5.00390625" style="43" customWidth="1"/>
    <col min="100" max="101" width="2.7109375" style="42" customWidth="1"/>
    <col min="102" max="102" width="5.00390625" style="43" customWidth="1"/>
    <col min="103" max="103" width="5.7109375" style="43" customWidth="1"/>
    <col min="104" max="104" width="2.7109375" style="42" customWidth="1"/>
    <col min="105" max="105" width="6.421875" style="43" customWidth="1"/>
    <col min="106" max="106" width="5.7109375" style="43" customWidth="1"/>
    <col min="107" max="107" width="8.00390625" style="43" customWidth="1"/>
    <col min="108" max="16384" width="9.140625" style="44" customWidth="1"/>
  </cols>
  <sheetData>
    <row r="1" spans="1:107" s="108" customFormat="1" ht="19.5" customHeight="1">
      <c r="A1" s="134" t="s">
        <v>0</v>
      </c>
      <c r="B1" s="129"/>
      <c r="C1" s="107">
        <v>1</v>
      </c>
      <c r="D1" s="107">
        <v>2</v>
      </c>
      <c r="E1" s="107">
        <v>3</v>
      </c>
      <c r="F1" s="107">
        <v>4</v>
      </c>
      <c r="G1" s="107">
        <v>5</v>
      </c>
      <c r="H1" s="107">
        <v>6</v>
      </c>
      <c r="I1" s="108">
        <v>7</v>
      </c>
      <c r="J1" s="107">
        <v>8</v>
      </c>
      <c r="K1" s="107">
        <v>9</v>
      </c>
      <c r="L1" s="107">
        <v>10</v>
      </c>
      <c r="M1" s="107">
        <v>11</v>
      </c>
      <c r="N1" s="107">
        <v>12</v>
      </c>
      <c r="O1" s="31"/>
      <c r="P1" s="108">
        <v>13</v>
      </c>
      <c r="Q1" s="108">
        <v>14</v>
      </c>
      <c r="R1" s="108">
        <v>15</v>
      </c>
      <c r="S1" s="108">
        <v>16</v>
      </c>
      <c r="T1" s="108">
        <v>17</v>
      </c>
      <c r="U1" s="108">
        <v>18</v>
      </c>
      <c r="V1" s="129"/>
      <c r="W1" s="31"/>
      <c r="X1" s="108">
        <v>19</v>
      </c>
      <c r="Y1" s="108">
        <v>20</v>
      </c>
      <c r="Z1" s="108">
        <v>21</v>
      </c>
      <c r="AA1" s="31"/>
      <c r="AB1" s="108">
        <v>22</v>
      </c>
      <c r="AC1" s="108">
        <v>23</v>
      </c>
      <c r="AD1" s="31"/>
      <c r="AE1" s="108">
        <v>24</v>
      </c>
      <c r="AF1" s="108" t="s">
        <v>114</v>
      </c>
      <c r="AG1" s="108" t="s">
        <v>160</v>
      </c>
      <c r="AH1" s="108">
        <v>25</v>
      </c>
      <c r="AI1" s="108">
        <v>26</v>
      </c>
      <c r="AJ1" s="108">
        <v>27</v>
      </c>
      <c r="AK1" s="31"/>
      <c r="AL1" s="108" t="s">
        <v>162</v>
      </c>
      <c r="AM1" s="108" t="s">
        <v>163</v>
      </c>
      <c r="AN1" s="129"/>
      <c r="AO1" s="31"/>
      <c r="AP1" s="31"/>
      <c r="AQ1" s="108">
        <v>29</v>
      </c>
      <c r="AR1" s="108">
        <v>30</v>
      </c>
      <c r="AS1" s="108">
        <v>31</v>
      </c>
      <c r="AT1" s="108">
        <v>32</v>
      </c>
      <c r="AU1" s="31"/>
      <c r="AV1" s="108">
        <v>33</v>
      </c>
      <c r="AW1" s="108">
        <v>34</v>
      </c>
      <c r="AX1" s="108">
        <v>35</v>
      </c>
      <c r="AY1" s="108">
        <v>36</v>
      </c>
      <c r="AZ1" s="31"/>
      <c r="BA1" s="108">
        <v>37</v>
      </c>
      <c r="BB1" s="108">
        <v>38</v>
      </c>
      <c r="BC1" s="108">
        <v>39</v>
      </c>
      <c r="BD1" s="108">
        <v>40</v>
      </c>
      <c r="BE1" s="7"/>
      <c r="BF1" s="108">
        <v>41</v>
      </c>
      <c r="BG1" s="108">
        <v>42</v>
      </c>
      <c r="BH1" s="108">
        <v>43</v>
      </c>
      <c r="BI1" s="108">
        <v>44</v>
      </c>
      <c r="BJ1" s="31"/>
      <c r="BK1" s="108">
        <v>45</v>
      </c>
      <c r="BL1" s="108">
        <v>46</v>
      </c>
      <c r="BM1" s="108">
        <v>47</v>
      </c>
      <c r="BN1" s="108">
        <v>48</v>
      </c>
      <c r="BO1" s="129"/>
      <c r="BP1" s="31"/>
      <c r="BQ1" s="108">
        <v>49</v>
      </c>
      <c r="BR1" s="108">
        <v>50</v>
      </c>
      <c r="BS1" s="108">
        <v>51</v>
      </c>
      <c r="BT1" s="108">
        <v>52</v>
      </c>
      <c r="BU1" s="108">
        <v>53</v>
      </c>
      <c r="BV1" s="121"/>
      <c r="BW1" s="108">
        <v>54</v>
      </c>
      <c r="BX1" s="108">
        <v>55</v>
      </c>
      <c r="BY1" s="108">
        <v>56</v>
      </c>
      <c r="BZ1" s="108">
        <v>57</v>
      </c>
      <c r="CA1" s="108">
        <v>58</v>
      </c>
      <c r="CB1" s="31"/>
      <c r="CC1" s="108">
        <v>59</v>
      </c>
      <c r="CD1" s="108">
        <v>60</v>
      </c>
      <c r="CE1" s="31"/>
      <c r="CF1" s="108">
        <v>61</v>
      </c>
      <c r="CG1" s="108">
        <v>62</v>
      </c>
      <c r="CH1" s="108">
        <v>63</v>
      </c>
      <c r="CI1" s="108">
        <v>64</v>
      </c>
      <c r="CJ1" s="108">
        <v>65</v>
      </c>
      <c r="CK1" s="108">
        <v>66</v>
      </c>
      <c r="CL1" s="108">
        <v>67</v>
      </c>
      <c r="CM1" s="31"/>
      <c r="CN1" s="108">
        <v>68</v>
      </c>
      <c r="CO1" s="108">
        <v>69</v>
      </c>
      <c r="CP1" s="108">
        <v>70</v>
      </c>
      <c r="CQ1" s="108">
        <v>71</v>
      </c>
      <c r="CR1" s="129"/>
      <c r="CS1" s="31"/>
      <c r="CT1" s="108">
        <v>73</v>
      </c>
      <c r="CU1" s="108">
        <v>74</v>
      </c>
      <c r="CV1" s="31"/>
      <c r="CW1" s="31"/>
      <c r="CX1" s="108">
        <v>75</v>
      </c>
      <c r="CY1" s="108">
        <v>76</v>
      </c>
      <c r="CZ1" s="31"/>
      <c r="DA1" s="108">
        <v>77</v>
      </c>
      <c r="DB1" s="108">
        <v>78</v>
      </c>
      <c r="DC1" s="108">
        <v>79</v>
      </c>
    </row>
    <row r="2" spans="2:107" s="1" customFormat="1" ht="26.25" customHeight="1">
      <c r="B2" s="3"/>
      <c r="C2" s="150" t="s">
        <v>152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30"/>
      <c r="P2" s="152" t="s">
        <v>153</v>
      </c>
      <c r="Q2" s="151"/>
      <c r="R2" s="151"/>
      <c r="S2" s="151"/>
      <c r="T2" s="151"/>
      <c r="U2" s="151"/>
      <c r="V2" s="3"/>
      <c r="W2" s="4"/>
      <c r="X2" s="146" t="s">
        <v>154</v>
      </c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48" t="s">
        <v>26</v>
      </c>
      <c r="AO2" s="4"/>
      <c r="AP2" s="4"/>
      <c r="AQ2" s="146" t="s">
        <v>155</v>
      </c>
      <c r="AR2" s="147"/>
      <c r="AS2" s="147"/>
      <c r="AT2" s="147"/>
      <c r="AU2" s="147"/>
      <c r="AV2" s="147"/>
      <c r="AW2" s="147"/>
      <c r="AX2" s="147"/>
      <c r="AY2" s="147"/>
      <c r="AZ2" s="141"/>
      <c r="BA2" s="141"/>
      <c r="BB2" s="141"/>
      <c r="BC2" s="141"/>
      <c r="BD2" s="142"/>
      <c r="BE2" s="6"/>
      <c r="BF2" s="143" t="s">
        <v>155</v>
      </c>
      <c r="BG2" s="144"/>
      <c r="BH2" s="144"/>
      <c r="BI2" s="144"/>
      <c r="BJ2" s="144"/>
      <c r="BK2" s="144"/>
      <c r="BL2" s="144"/>
      <c r="BM2" s="144"/>
      <c r="BN2" s="144"/>
      <c r="BO2" s="145" t="s">
        <v>157</v>
      </c>
      <c r="BP2" s="141"/>
      <c r="BQ2" s="141"/>
      <c r="BR2" s="141"/>
      <c r="BS2" s="141"/>
      <c r="BT2" s="141"/>
      <c r="BU2" s="142"/>
      <c r="BV2" s="141"/>
      <c r="BW2" s="141"/>
      <c r="BX2" s="141"/>
      <c r="BY2" s="141"/>
      <c r="BZ2" s="141"/>
      <c r="CA2" s="141"/>
      <c r="CB2" s="141"/>
      <c r="CC2" s="141"/>
      <c r="CD2" s="142"/>
      <c r="CE2" s="120"/>
      <c r="CF2" s="140" t="s">
        <v>156</v>
      </c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2"/>
      <c r="CR2" s="3"/>
      <c r="CS2" s="4"/>
      <c r="CT2" s="143" t="s">
        <v>158</v>
      </c>
      <c r="CU2" s="141"/>
      <c r="CV2" s="141"/>
      <c r="CW2" s="141"/>
      <c r="CX2" s="141"/>
      <c r="CY2" s="141"/>
      <c r="CZ2" s="141"/>
      <c r="DA2" s="141"/>
      <c r="DB2" s="141"/>
      <c r="DC2" s="141"/>
    </row>
    <row r="3" spans="1:107" s="113" customFormat="1" ht="94.5" customHeight="1">
      <c r="A3" s="109" t="s">
        <v>159</v>
      </c>
      <c r="B3" s="26" t="s">
        <v>1</v>
      </c>
      <c r="C3" s="110" t="s">
        <v>104</v>
      </c>
      <c r="D3" s="110" t="s">
        <v>105</v>
      </c>
      <c r="E3" s="111" t="s">
        <v>106</v>
      </c>
      <c r="F3" s="111" t="s">
        <v>107</v>
      </c>
      <c r="G3" s="111" t="s">
        <v>108</v>
      </c>
      <c r="H3" s="111" t="s">
        <v>109</v>
      </c>
      <c r="I3" s="111" t="s">
        <v>2</v>
      </c>
      <c r="J3" s="111" t="s">
        <v>3</v>
      </c>
      <c r="K3" s="111" t="s">
        <v>4</v>
      </c>
      <c r="L3" s="111" t="s">
        <v>5</v>
      </c>
      <c r="M3" s="111" t="s">
        <v>6</v>
      </c>
      <c r="N3" s="111" t="s">
        <v>7</v>
      </c>
      <c r="O3" s="131" t="s">
        <v>101</v>
      </c>
      <c r="P3" s="110" t="s">
        <v>110</v>
      </c>
      <c r="Q3" s="110" t="s">
        <v>111</v>
      </c>
      <c r="R3" s="110" t="s">
        <v>8</v>
      </c>
      <c r="S3" s="110" t="s">
        <v>9</v>
      </c>
      <c r="T3" s="110" t="s">
        <v>10</v>
      </c>
      <c r="U3" s="110" t="s">
        <v>11</v>
      </c>
      <c r="V3" s="26" t="s">
        <v>12</v>
      </c>
      <c r="W3" s="28" t="s">
        <v>102</v>
      </c>
      <c r="X3" s="112" t="s">
        <v>13</v>
      </c>
      <c r="Y3" s="112" t="s">
        <v>14</v>
      </c>
      <c r="Z3" s="112" t="s">
        <v>15</v>
      </c>
      <c r="AA3" s="32" t="s">
        <v>16</v>
      </c>
      <c r="AB3" s="112" t="s">
        <v>17</v>
      </c>
      <c r="AC3" s="112" t="s">
        <v>18</v>
      </c>
      <c r="AD3" s="32" t="s">
        <v>19</v>
      </c>
      <c r="AE3" s="112" t="s">
        <v>20</v>
      </c>
      <c r="AF3" s="112" t="s">
        <v>112</v>
      </c>
      <c r="AG3" s="112" t="s">
        <v>113</v>
      </c>
      <c r="AH3" s="112" t="s">
        <v>21</v>
      </c>
      <c r="AI3" s="112" t="s">
        <v>22</v>
      </c>
      <c r="AJ3" s="112" t="s">
        <v>161</v>
      </c>
      <c r="AK3" s="28" t="s">
        <v>23</v>
      </c>
      <c r="AL3" s="113" t="s">
        <v>24</v>
      </c>
      <c r="AM3" s="113" t="s">
        <v>25</v>
      </c>
      <c r="AN3" s="149"/>
      <c r="AO3" s="28" t="s">
        <v>164</v>
      </c>
      <c r="AP3" s="28" t="s">
        <v>165</v>
      </c>
      <c r="AQ3" s="112" t="s">
        <v>27</v>
      </c>
      <c r="AR3" s="112" t="s">
        <v>28</v>
      </c>
      <c r="AS3" s="112" t="s">
        <v>29</v>
      </c>
      <c r="AT3" s="114" t="s">
        <v>30</v>
      </c>
      <c r="AU3" s="32" t="s">
        <v>31</v>
      </c>
      <c r="AV3" s="112" t="s">
        <v>32</v>
      </c>
      <c r="AW3" s="112" t="s">
        <v>33</v>
      </c>
      <c r="AX3" s="114" t="s">
        <v>34</v>
      </c>
      <c r="AY3" s="114" t="s">
        <v>115</v>
      </c>
      <c r="AZ3" s="32" t="s">
        <v>166</v>
      </c>
      <c r="BA3" s="112" t="s">
        <v>116</v>
      </c>
      <c r="BB3" s="112" t="s">
        <v>117</v>
      </c>
      <c r="BC3" s="112" t="s">
        <v>118</v>
      </c>
      <c r="BD3" s="114" t="s">
        <v>119</v>
      </c>
      <c r="BE3" s="36" t="s">
        <v>167</v>
      </c>
      <c r="BF3" s="112" t="s">
        <v>35</v>
      </c>
      <c r="BG3" s="112" t="s">
        <v>36</v>
      </c>
      <c r="BH3" s="112" t="s">
        <v>37</v>
      </c>
      <c r="BI3" s="112" t="s">
        <v>38</v>
      </c>
      <c r="BJ3" s="36" t="s">
        <v>168</v>
      </c>
      <c r="BK3" s="112" t="s">
        <v>39</v>
      </c>
      <c r="BL3" s="112" t="s">
        <v>40</v>
      </c>
      <c r="BM3" s="112" t="s">
        <v>41</v>
      </c>
      <c r="BN3" s="112" t="s">
        <v>42</v>
      </c>
      <c r="BO3" s="37" t="s">
        <v>43</v>
      </c>
      <c r="BP3" s="32" t="s">
        <v>44</v>
      </c>
      <c r="BQ3" s="112" t="s">
        <v>170</v>
      </c>
      <c r="BR3" s="112" t="s">
        <v>171</v>
      </c>
      <c r="BS3" s="112" t="s">
        <v>169</v>
      </c>
      <c r="BT3" s="112" t="s">
        <v>45</v>
      </c>
      <c r="BU3" s="112" t="s">
        <v>46</v>
      </c>
      <c r="BV3" s="122" t="s">
        <v>172</v>
      </c>
      <c r="BW3" s="112" t="s">
        <v>120</v>
      </c>
      <c r="BX3" s="112" t="s">
        <v>47</v>
      </c>
      <c r="BY3" s="112" t="s">
        <v>48</v>
      </c>
      <c r="BZ3" s="112" t="s">
        <v>49</v>
      </c>
      <c r="CA3" s="114" t="s">
        <v>50</v>
      </c>
      <c r="CB3" s="32" t="s">
        <v>51</v>
      </c>
      <c r="CC3" s="112" t="s">
        <v>52</v>
      </c>
      <c r="CD3" s="114" t="s">
        <v>53</v>
      </c>
      <c r="CE3" s="32" t="s">
        <v>54</v>
      </c>
      <c r="CF3" s="112" t="s">
        <v>121</v>
      </c>
      <c r="CG3" s="112" t="s">
        <v>122</v>
      </c>
      <c r="CH3" s="112" t="s">
        <v>55</v>
      </c>
      <c r="CI3" s="114" t="s">
        <v>56</v>
      </c>
      <c r="CJ3" s="114" t="s">
        <v>57</v>
      </c>
      <c r="CK3" s="112" t="s">
        <v>173</v>
      </c>
      <c r="CL3" s="114" t="s">
        <v>58</v>
      </c>
      <c r="CM3" s="28" t="s">
        <v>123</v>
      </c>
      <c r="CN3" s="113" t="s">
        <v>174</v>
      </c>
      <c r="CO3" s="113" t="s">
        <v>175</v>
      </c>
      <c r="CP3" s="113" t="s">
        <v>176</v>
      </c>
      <c r="CQ3" s="115" t="s">
        <v>124</v>
      </c>
      <c r="CR3" s="2"/>
      <c r="CS3" s="28" t="s">
        <v>59</v>
      </c>
      <c r="CT3" s="112" t="s">
        <v>60</v>
      </c>
      <c r="CU3" s="112" t="s">
        <v>61</v>
      </c>
      <c r="CV3" s="32" t="s">
        <v>62</v>
      </c>
      <c r="CW3" s="32" t="s">
        <v>63</v>
      </c>
      <c r="CX3" s="112" t="s">
        <v>64</v>
      </c>
      <c r="CY3" s="112" t="s">
        <v>65</v>
      </c>
      <c r="CZ3" s="32" t="s">
        <v>66</v>
      </c>
      <c r="DA3" s="112" t="s">
        <v>60</v>
      </c>
      <c r="DB3" s="112" t="s">
        <v>65</v>
      </c>
      <c r="DC3" s="114" t="s">
        <v>125</v>
      </c>
    </row>
    <row r="4" spans="1:107" ht="12.75">
      <c r="A4" s="11" t="s">
        <v>67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2"/>
      <c r="P4" s="12"/>
      <c r="Q4" s="12"/>
      <c r="R4" s="12"/>
      <c r="S4" s="12"/>
      <c r="T4" s="12"/>
      <c r="U4" s="12"/>
      <c r="V4" s="30"/>
      <c r="W4" s="29"/>
      <c r="X4" s="13"/>
      <c r="Y4" s="13"/>
      <c r="Z4" s="13"/>
      <c r="AA4" s="33"/>
      <c r="AB4" s="13"/>
      <c r="AC4" s="13"/>
      <c r="AD4" s="33"/>
      <c r="AE4" s="13"/>
      <c r="AF4" s="13"/>
      <c r="AG4" s="13"/>
      <c r="AH4" s="13"/>
      <c r="AI4" s="13"/>
      <c r="AJ4" s="13"/>
      <c r="AK4" s="29"/>
      <c r="AL4" s="14"/>
      <c r="AM4" s="14"/>
      <c r="AN4" s="30"/>
      <c r="AO4" s="29"/>
      <c r="AP4" s="29"/>
      <c r="AQ4" s="13"/>
      <c r="AR4" s="13"/>
      <c r="AS4" s="13"/>
      <c r="AT4" s="13"/>
      <c r="AU4" s="33"/>
      <c r="AV4" s="13"/>
      <c r="AW4" s="13"/>
      <c r="AX4" s="13"/>
      <c r="AY4" s="13"/>
      <c r="AZ4" s="33"/>
      <c r="BA4" s="13"/>
      <c r="BB4" s="13"/>
      <c r="BE4" s="33"/>
      <c r="BF4" s="13"/>
      <c r="BG4" s="13"/>
      <c r="BH4" s="13"/>
      <c r="BI4" s="13"/>
      <c r="BJ4" s="10"/>
      <c r="BK4" s="13"/>
      <c r="BL4" s="13"/>
      <c r="BM4" s="13"/>
      <c r="BN4" s="13"/>
      <c r="BO4" s="38"/>
      <c r="BP4" s="33"/>
      <c r="BQ4" s="13"/>
      <c r="BR4" s="13"/>
      <c r="BS4" s="13"/>
      <c r="BT4" s="13"/>
      <c r="BU4" s="13"/>
      <c r="BV4" s="123"/>
      <c r="BW4" s="13"/>
      <c r="BX4" s="13"/>
      <c r="BY4" s="13"/>
      <c r="BZ4" s="13"/>
      <c r="CA4" s="13"/>
      <c r="CB4" s="33"/>
      <c r="CC4" s="13"/>
      <c r="CD4" s="13"/>
      <c r="CE4" s="33"/>
      <c r="CF4" s="13"/>
      <c r="CG4" s="13"/>
      <c r="CH4" s="13"/>
      <c r="CI4" s="13"/>
      <c r="CJ4" s="13"/>
      <c r="CK4" s="13"/>
      <c r="CL4" s="13"/>
      <c r="CM4" s="29"/>
      <c r="CN4" s="14"/>
      <c r="CO4" s="14"/>
      <c r="CP4" s="14"/>
      <c r="CQ4" s="14"/>
      <c r="CR4" s="30"/>
      <c r="CS4" s="29"/>
      <c r="CT4" s="13"/>
      <c r="CU4" s="13"/>
      <c r="CV4" s="33"/>
      <c r="CW4" s="33"/>
      <c r="CX4" s="13"/>
      <c r="CY4" s="13"/>
      <c r="CZ4" s="33"/>
      <c r="DA4" s="13"/>
      <c r="DB4" s="13"/>
      <c r="DC4" s="13"/>
    </row>
    <row r="5" spans="1:107" s="47" customFormat="1" ht="12.75">
      <c r="A5" s="15" t="s">
        <v>68</v>
      </c>
      <c r="B5" s="39"/>
      <c r="C5" s="46">
        <v>64</v>
      </c>
      <c r="D5" s="46">
        <v>3</v>
      </c>
      <c r="E5" s="46"/>
      <c r="F5" s="46">
        <v>12</v>
      </c>
      <c r="G5" s="46">
        <v>78</v>
      </c>
      <c r="H5" s="46">
        <v>9</v>
      </c>
      <c r="I5" s="46">
        <v>1</v>
      </c>
      <c r="J5" s="46">
        <v>2</v>
      </c>
      <c r="K5" s="46">
        <v>5</v>
      </c>
      <c r="L5" s="46">
        <v>5</v>
      </c>
      <c r="M5" s="46">
        <v>18</v>
      </c>
      <c r="N5" s="46">
        <v>197</v>
      </c>
      <c r="O5" s="48"/>
      <c r="P5" s="46">
        <v>26</v>
      </c>
      <c r="Q5" s="46">
        <v>75</v>
      </c>
      <c r="R5" s="46">
        <v>63</v>
      </c>
      <c r="S5" s="46">
        <v>13</v>
      </c>
      <c r="T5" s="46">
        <v>2</v>
      </c>
      <c r="U5" s="46">
        <v>18</v>
      </c>
      <c r="V5" s="49"/>
      <c r="W5" s="50"/>
      <c r="X5" s="51">
        <v>224803</v>
      </c>
      <c r="Y5" s="51">
        <v>40955</v>
      </c>
      <c r="Z5" s="51">
        <v>130803</v>
      </c>
      <c r="AA5" s="52"/>
      <c r="AB5" s="51">
        <v>11282</v>
      </c>
      <c r="AC5" s="51">
        <v>5082</v>
      </c>
      <c r="AD5" s="52"/>
      <c r="AE5" s="51">
        <v>1109</v>
      </c>
      <c r="AF5" s="51"/>
      <c r="AG5" s="51">
        <v>272</v>
      </c>
      <c r="AH5" s="51">
        <v>247</v>
      </c>
      <c r="AI5" s="51">
        <v>72</v>
      </c>
      <c r="AJ5" s="51">
        <f>SUM(AE5:AI5)</f>
        <v>1700</v>
      </c>
      <c r="AK5" s="50"/>
      <c r="AL5" s="138" t="s">
        <v>126</v>
      </c>
      <c r="AM5" s="139"/>
      <c r="AN5" s="49"/>
      <c r="AO5" s="50"/>
      <c r="AP5" s="50"/>
      <c r="AQ5" s="51">
        <v>24166</v>
      </c>
      <c r="AR5" s="51">
        <v>2548</v>
      </c>
      <c r="AS5" s="51">
        <v>480</v>
      </c>
      <c r="AT5" s="51">
        <f>SUM(BF5+BG5+BH5+BI5)</f>
        <v>795092</v>
      </c>
      <c r="AU5" s="52"/>
      <c r="AV5" s="51">
        <v>15106</v>
      </c>
      <c r="AW5" s="51">
        <v>293</v>
      </c>
      <c r="AX5" s="51">
        <v>417130</v>
      </c>
      <c r="AY5" s="51">
        <v>1212222</v>
      </c>
      <c r="AZ5" s="52"/>
      <c r="BA5" s="51">
        <v>696</v>
      </c>
      <c r="BB5" s="51">
        <v>90</v>
      </c>
      <c r="BC5" s="51">
        <v>235</v>
      </c>
      <c r="BD5" s="51" t="s">
        <v>127</v>
      </c>
      <c r="BE5" s="52"/>
      <c r="BF5" s="51">
        <v>706676</v>
      </c>
      <c r="BG5" s="51">
        <v>28195</v>
      </c>
      <c r="BH5" s="51">
        <v>12656</v>
      </c>
      <c r="BI5" s="51">
        <v>47565</v>
      </c>
      <c r="BJ5" s="52"/>
      <c r="BK5" s="51">
        <v>13165</v>
      </c>
      <c r="BL5" s="51">
        <v>1882</v>
      </c>
      <c r="BM5" s="51">
        <v>773</v>
      </c>
      <c r="BN5" s="51">
        <v>2828</v>
      </c>
      <c r="BO5" s="53"/>
      <c r="BP5" s="52"/>
      <c r="BQ5" s="51">
        <v>1884727</v>
      </c>
      <c r="BR5" s="51"/>
      <c r="BS5" s="51"/>
      <c r="BT5" s="51"/>
      <c r="BU5" s="51"/>
      <c r="BV5" s="124"/>
      <c r="BW5" s="51">
        <v>941412</v>
      </c>
      <c r="BX5" s="51">
        <v>943315</v>
      </c>
      <c r="BY5" s="51"/>
      <c r="BZ5" s="51"/>
      <c r="CA5" s="51">
        <v>1884727</v>
      </c>
      <c r="CB5" s="52"/>
      <c r="CC5" s="51">
        <v>112243</v>
      </c>
      <c r="CD5" s="51">
        <v>112243</v>
      </c>
      <c r="CE5" s="52"/>
      <c r="CF5" s="51">
        <v>6991</v>
      </c>
      <c r="CG5" s="51">
        <v>168591</v>
      </c>
      <c r="CH5" s="51">
        <v>413785</v>
      </c>
      <c r="CI5" s="54">
        <v>589367</v>
      </c>
      <c r="CJ5" s="54">
        <f>CA5+CD5+CI5</f>
        <v>2586337</v>
      </c>
      <c r="CK5" s="54">
        <v>4310365</v>
      </c>
      <c r="CL5" s="54">
        <f>CJ5+CK5</f>
        <v>6896702</v>
      </c>
      <c r="CM5" s="55"/>
      <c r="CN5" s="76">
        <f>(CA5+CD5)/CL5*100</f>
        <v>28.95543406109181</v>
      </c>
      <c r="CO5" s="56">
        <f>CK5/CL5*100</f>
        <v>62.498930648301176</v>
      </c>
      <c r="CP5" s="56">
        <f>CI5/CL5*100</f>
        <v>8.545635290607018</v>
      </c>
      <c r="CQ5" s="57">
        <v>5.6</v>
      </c>
      <c r="CR5" s="58"/>
      <c r="CS5" s="59"/>
      <c r="CT5" s="54">
        <v>1044</v>
      </c>
      <c r="CU5" s="54">
        <v>18</v>
      </c>
      <c r="CV5" s="60"/>
      <c r="CW5" s="60"/>
      <c r="CX5" s="54">
        <v>708</v>
      </c>
      <c r="CY5" s="54">
        <v>137</v>
      </c>
      <c r="CZ5" s="60"/>
      <c r="DA5" s="54">
        <v>3220</v>
      </c>
      <c r="DB5" s="54">
        <v>2146</v>
      </c>
      <c r="DC5" s="54">
        <v>7273</v>
      </c>
    </row>
    <row r="6" spans="1:107" ht="12.75">
      <c r="A6" s="11" t="s">
        <v>69</v>
      </c>
      <c r="C6" s="61"/>
      <c r="O6" s="48"/>
      <c r="V6" s="49"/>
      <c r="W6" s="50"/>
      <c r="AA6" s="52"/>
      <c r="AD6" s="52"/>
      <c r="AK6" s="50"/>
      <c r="AU6" s="52"/>
      <c r="BE6" s="52"/>
      <c r="BJ6" s="52"/>
      <c r="BO6" s="53"/>
      <c r="BP6" s="52"/>
      <c r="BV6" s="124"/>
      <c r="CB6" s="52"/>
      <c r="CE6" s="52"/>
      <c r="CI6" s="62"/>
      <c r="CJ6" s="62"/>
      <c r="CK6" s="62"/>
      <c r="CL6" s="62"/>
      <c r="CM6" s="63"/>
      <c r="CN6" s="81"/>
      <c r="CO6" s="64"/>
      <c r="CP6" s="64"/>
      <c r="CQ6" s="65"/>
      <c r="CR6" s="58"/>
      <c r="CS6" s="59"/>
      <c r="CT6" s="62"/>
      <c r="CU6" s="62"/>
      <c r="CV6" s="60"/>
      <c r="CW6" s="60"/>
      <c r="CX6" s="62"/>
      <c r="CY6" s="62"/>
      <c r="CZ6" s="60"/>
      <c r="DA6" s="62"/>
      <c r="DB6" s="62"/>
      <c r="DC6" s="62"/>
    </row>
    <row r="7" spans="1:107" s="47" customFormat="1" ht="12.75">
      <c r="A7" s="85" t="s">
        <v>97</v>
      </c>
      <c r="B7" s="39"/>
      <c r="C7" s="46">
        <v>38</v>
      </c>
      <c r="D7" s="46">
        <v>5</v>
      </c>
      <c r="E7" s="46">
        <v>8</v>
      </c>
      <c r="F7" s="46">
        <v>43.6</v>
      </c>
      <c r="G7" s="46">
        <v>6</v>
      </c>
      <c r="H7" s="46">
        <v>5</v>
      </c>
      <c r="I7" s="46"/>
      <c r="J7" s="46">
        <v>3</v>
      </c>
      <c r="K7" s="46"/>
      <c r="L7" s="46"/>
      <c r="M7" s="46">
        <v>18</v>
      </c>
      <c r="N7" s="46">
        <v>126.6</v>
      </c>
      <c r="O7" s="48"/>
      <c r="P7" s="46">
        <v>4</v>
      </c>
      <c r="Q7" s="46">
        <v>41</v>
      </c>
      <c r="R7" s="46">
        <v>63.6</v>
      </c>
      <c r="S7" s="46"/>
      <c r="T7" s="46"/>
      <c r="U7" s="46">
        <v>18</v>
      </c>
      <c r="V7" s="49"/>
      <c r="W7" s="50"/>
      <c r="X7" s="51">
        <v>376839</v>
      </c>
      <c r="Y7" s="51"/>
      <c r="Z7" s="51">
        <v>134414</v>
      </c>
      <c r="AA7" s="52"/>
      <c r="AB7" s="51">
        <v>5067</v>
      </c>
      <c r="AC7" s="51">
        <v>6968</v>
      </c>
      <c r="AD7" s="52"/>
      <c r="AE7" s="51">
        <v>2000</v>
      </c>
      <c r="AF7" s="51"/>
      <c r="AG7" s="51"/>
      <c r="AH7" s="51"/>
      <c r="AI7" s="51"/>
      <c r="AJ7" s="51">
        <f aca="true" t="shared" si="0" ref="AJ7:AJ38">SUM(AE7:AI7)</f>
        <v>2000</v>
      </c>
      <c r="AK7" s="50"/>
      <c r="AL7" s="138" t="s">
        <v>132</v>
      </c>
      <c r="AM7" s="139"/>
      <c r="AN7" s="49"/>
      <c r="AO7" s="50"/>
      <c r="AP7" s="50"/>
      <c r="AQ7" s="51">
        <v>21121</v>
      </c>
      <c r="AR7" s="51">
        <v>4648</v>
      </c>
      <c r="AS7" s="51">
        <v>452</v>
      </c>
      <c r="AT7" s="51">
        <v>467076</v>
      </c>
      <c r="AU7" s="52"/>
      <c r="AV7" s="51">
        <v>8940</v>
      </c>
      <c r="AW7" s="51">
        <v>104</v>
      </c>
      <c r="AX7" s="51">
        <v>223985</v>
      </c>
      <c r="AY7" s="51">
        <v>691061</v>
      </c>
      <c r="AZ7" s="52"/>
      <c r="BA7" s="51">
        <v>83</v>
      </c>
      <c r="BB7" s="51">
        <v>187</v>
      </c>
      <c r="BC7" s="51">
        <v>27</v>
      </c>
      <c r="BD7" s="51">
        <v>6911</v>
      </c>
      <c r="BE7" s="52"/>
      <c r="BF7" s="51">
        <v>467076</v>
      </c>
      <c r="BG7" s="51"/>
      <c r="BH7" s="51"/>
      <c r="BI7" s="51"/>
      <c r="BJ7" s="52"/>
      <c r="BK7" s="51">
        <v>6911</v>
      </c>
      <c r="BL7" s="51"/>
      <c r="BM7" s="51"/>
      <c r="BN7" s="51"/>
      <c r="BO7" s="53"/>
      <c r="BP7" s="52"/>
      <c r="BQ7" s="51">
        <v>948341</v>
      </c>
      <c r="BR7" s="51"/>
      <c r="BS7" s="51">
        <v>65497</v>
      </c>
      <c r="BT7" s="51">
        <v>17026</v>
      </c>
      <c r="BU7" s="51"/>
      <c r="BV7" s="124"/>
      <c r="BW7" s="51" t="s">
        <v>127</v>
      </c>
      <c r="BX7" s="51" t="s">
        <v>127</v>
      </c>
      <c r="BY7" s="51" t="s">
        <v>127</v>
      </c>
      <c r="BZ7" s="51" t="s">
        <v>127</v>
      </c>
      <c r="CA7" s="51">
        <v>1030864</v>
      </c>
      <c r="CB7" s="52"/>
      <c r="CC7" s="51">
        <v>72511</v>
      </c>
      <c r="CD7" s="51">
        <v>72511</v>
      </c>
      <c r="CE7" s="52"/>
      <c r="CF7" s="51"/>
      <c r="CG7" s="51">
        <v>20251</v>
      </c>
      <c r="CH7" s="51">
        <v>142770</v>
      </c>
      <c r="CI7" s="54">
        <v>163021</v>
      </c>
      <c r="CJ7" s="54">
        <v>1266396</v>
      </c>
      <c r="CK7" s="54">
        <v>2728168</v>
      </c>
      <c r="CL7" s="54">
        <v>3994564</v>
      </c>
      <c r="CM7" s="55"/>
      <c r="CN7" s="76">
        <f aca="true" t="shared" si="1" ref="CN7:CN38">(CA7+CD7)/CL7*100</f>
        <v>27.62191318001164</v>
      </c>
      <c r="CO7" s="56">
        <f aca="true" t="shared" si="2" ref="CO7:CO38">CK7/CL7*100</f>
        <v>68.29701564426055</v>
      </c>
      <c r="CP7" s="56">
        <f aca="true" t="shared" si="3" ref="CP7:CP38">CI7/CL7*100</f>
        <v>4.081071175727814</v>
      </c>
      <c r="CQ7" s="57">
        <v>8.9</v>
      </c>
      <c r="CR7" s="49"/>
      <c r="CS7" s="50"/>
      <c r="CT7" s="54">
        <v>582</v>
      </c>
      <c r="CU7" s="54">
        <v>73</v>
      </c>
      <c r="CV7" s="60"/>
      <c r="CW7" s="60"/>
      <c r="CX7" s="54">
        <v>264</v>
      </c>
      <c r="CY7" s="54">
        <v>1239</v>
      </c>
      <c r="CZ7" s="60"/>
      <c r="DA7" s="54">
        <v>4196</v>
      </c>
      <c r="DB7" s="54">
        <v>5366</v>
      </c>
      <c r="DC7" s="54">
        <v>11720</v>
      </c>
    </row>
    <row r="8" spans="1:107" s="20" customFormat="1" ht="12.75">
      <c r="A8" s="16" t="s">
        <v>70</v>
      </c>
      <c r="B8" s="5"/>
      <c r="C8" s="61">
        <v>21</v>
      </c>
      <c r="D8" s="61">
        <v>1</v>
      </c>
      <c r="E8" s="61">
        <v>3</v>
      </c>
      <c r="F8" s="61">
        <v>12</v>
      </c>
      <c r="G8" s="61">
        <v>1</v>
      </c>
      <c r="H8" s="61">
        <v>7.5</v>
      </c>
      <c r="I8" s="61">
        <v>9</v>
      </c>
      <c r="J8" s="61"/>
      <c r="K8" s="61"/>
      <c r="L8" s="61">
        <v>8</v>
      </c>
      <c r="M8" s="61"/>
      <c r="N8" s="61">
        <v>62.5</v>
      </c>
      <c r="O8" s="48"/>
      <c r="P8" s="61">
        <v>2</v>
      </c>
      <c r="Q8" s="61">
        <v>29.5</v>
      </c>
      <c r="R8" s="61">
        <v>29</v>
      </c>
      <c r="S8" s="61"/>
      <c r="T8" s="61"/>
      <c r="U8" s="61">
        <v>2</v>
      </c>
      <c r="V8" s="49"/>
      <c r="W8" s="50"/>
      <c r="X8" s="43">
        <v>186427</v>
      </c>
      <c r="Y8" s="43"/>
      <c r="Z8" s="43">
        <v>148630</v>
      </c>
      <c r="AA8" s="52"/>
      <c r="AB8" s="43">
        <v>6153</v>
      </c>
      <c r="AC8" s="43">
        <v>4581</v>
      </c>
      <c r="AD8" s="52"/>
      <c r="AE8" s="43">
        <v>827</v>
      </c>
      <c r="AF8" s="43"/>
      <c r="AG8" s="43"/>
      <c r="AH8" s="43"/>
      <c r="AI8" s="43"/>
      <c r="AJ8" s="79">
        <f t="shared" si="0"/>
        <v>827</v>
      </c>
      <c r="AK8" s="50"/>
      <c r="AL8" s="136" t="s">
        <v>133</v>
      </c>
      <c r="AM8" s="137"/>
      <c r="AN8" s="5"/>
      <c r="AO8" s="9"/>
      <c r="AP8" s="9"/>
      <c r="AQ8" s="43">
        <v>10735</v>
      </c>
      <c r="AR8" s="43">
        <v>3500</v>
      </c>
      <c r="AS8" s="43">
        <v>1212</v>
      </c>
      <c r="AT8" s="43">
        <v>349180</v>
      </c>
      <c r="AU8" s="52"/>
      <c r="AV8" s="43">
        <v>5322</v>
      </c>
      <c r="AW8" s="43"/>
      <c r="AX8" s="43">
        <v>131652</v>
      </c>
      <c r="AY8" s="43">
        <v>480832</v>
      </c>
      <c r="AZ8" s="10"/>
      <c r="BA8" s="43">
        <v>240</v>
      </c>
      <c r="BB8" s="43">
        <v>185</v>
      </c>
      <c r="BC8" s="43">
        <v>77</v>
      </c>
      <c r="BD8" s="43">
        <v>8438</v>
      </c>
      <c r="BE8" s="52"/>
      <c r="BF8" s="43">
        <v>349180</v>
      </c>
      <c r="BG8" s="43"/>
      <c r="BH8" s="43"/>
      <c r="BI8" s="43"/>
      <c r="BJ8" s="52"/>
      <c r="BK8" s="43">
        <v>8090</v>
      </c>
      <c r="BL8" s="43"/>
      <c r="BM8" s="43"/>
      <c r="BN8" s="43"/>
      <c r="BO8" s="8"/>
      <c r="BP8" s="10"/>
      <c r="BQ8" s="43">
        <v>878306</v>
      </c>
      <c r="BR8" s="43"/>
      <c r="BS8" s="43">
        <v>75000</v>
      </c>
      <c r="BT8" s="43">
        <v>14074</v>
      </c>
      <c r="BU8" s="43">
        <v>10690</v>
      </c>
      <c r="BV8" s="125"/>
      <c r="BW8" s="43">
        <v>388638</v>
      </c>
      <c r="BX8" s="43">
        <v>517209</v>
      </c>
      <c r="BY8" s="43"/>
      <c r="BZ8" s="43" t="s">
        <v>127</v>
      </c>
      <c r="CA8" s="43">
        <v>967380</v>
      </c>
      <c r="CB8" s="52"/>
      <c r="CC8" s="43">
        <v>47935</v>
      </c>
      <c r="CD8" s="43">
        <v>47935</v>
      </c>
      <c r="CE8" s="10"/>
      <c r="CF8" s="13">
        <v>18156</v>
      </c>
      <c r="CG8" s="43">
        <v>24080</v>
      </c>
      <c r="CH8" s="43">
        <v>89382</v>
      </c>
      <c r="CI8" s="62">
        <v>131618</v>
      </c>
      <c r="CJ8" s="62">
        <v>1146933</v>
      </c>
      <c r="CK8" s="62">
        <v>1406610</v>
      </c>
      <c r="CL8" s="62">
        <v>2556543</v>
      </c>
      <c r="CM8" s="63"/>
      <c r="CN8" s="81">
        <f t="shared" si="1"/>
        <v>39.71437210326601</v>
      </c>
      <c r="CO8" s="64">
        <f t="shared" si="2"/>
        <v>55.02000161937429</v>
      </c>
      <c r="CP8" s="64">
        <f t="shared" si="3"/>
        <v>5.148280314471535</v>
      </c>
      <c r="CQ8" s="65">
        <v>8.6</v>
      </c>
      <c r="CR8" s="5"/>
      <c r="CS8" s="9"/>
      <c r="CT8" s="62">
        <v>308</v>
      </c>
      <c r="CU8" s="62">
        <v>28</v>
      </c>
      <c r="CV8" s="60"/>
      <c r="CW8" s="60"/>
      <c r="CX8" s="62">
        <v>194</v>
      </c>
      <c r="CY8" s="62">
        <v>318</v>
      </c>
      <c r="CZ8" s="60"/>
      <c r="DA8" s="62">
        <v>2386</v>
      </c>
      <c r="DB8" s="62">
        <v>1537</v>
      </c>
      <c r="DC8" s="62">
        <v>4771</v>
      </c>
    </row>
    <row r="9" spans="1:107" s="47" customFormat="1" ht="12.75">
      <c r="A9" s="15" t="s">
        <v>96</v>
      </c>
      <c r="B9" s="39"/>
      <c r="C9" s="46">
        <v>17.6</v>
      </c>
      <c r="D9" s="46">
        <v>3</v>
      </c>
      <c r="E9" s="46">
        <v>4.8</v>
      </c>
      <c r="F9" s="46">
        <v>6.2</v>
      </c>
      <c r="G9" s="46">
        <v>10.3</v>
      </c>
      <c r="H9" s="46">
        <v>11</v>
      </c>
      <c r="I9" s="46">
        <v>4</v>
      </c>
      <c r="J9" s="46">
        <v>1</v>
      </c>
      <c r="K9" s="46">
        <v>1.7</v>
      </c>
      <c r="L9" s="46">
        <v>1</v>
      </c>
      <c r="M9" s="46">
        <v>1</v>
      </c>
      <c r="N9" s="46">
        <v>61.6</v>
      </c>
      <c r="O9" s="48"/>
      <c r="P9" s="46">
        <v>3</v>
      </c>
      <c r="Q9" s="46">
        <v>23.6</v>
      </c>
      <c r="R9" s="46">
        <v>31.6</v>
      </c>
      <c r="S9" s="46">
        <v>1.4</v>
      </c>
      <c r="T9" s="46"/>
      <c r="U9" s="46">
        <v>2</v>
      </c>
      <c r="V9" s="49"/>
      <c r="W9" s="50"/>
      <c r="X9" s="51">
        <v>118330</v>
      </c>
      <c r="Y9" s="51"/>
      <c r="Z9" s="51">
        <v>56044</v>
      </c>
      <c r="AA9" s="52"/>
      <c r="AB9" s="51">
        <v>2699</v>
      </c>
      <c r="AC9" s="51">
        <v>4564</v>
      </c>
      <c r="AD9" s="52"/>
      <c r="AE9" s="51">
        <v>642</v>
      </c>
      <c r="AF9" s="51"/>
      <c r="AG9" s="51"/>
      <c r="AH9" s="51"/>
      <c r="AI9" s="51"/>
      <c r="AJ9" s="51">
        <f t="shared" si="0"/>
        <v>642</v>
      </c>
      <c r="AK9" s="50"/>
      <c r="AL9" s="138" t="s">
        <v>130</v>
      </c>
      <c r="AM9" s="139"/>
      <c r="AN9" s="49"/>
      <c r="AO9" s="50"/>
      <c r="AP9" s="50"/>
      <c r="AQ9" s="51">
        <v>9627</v>
      </c>
      <c r="AR9" s="51">
        <v>543</v>
      </c>
      <c r="AS9" s="51">
        <v>540</v>
      </c>
      <c r="AT9" s="51">
        <v>350434</v>
      </c>
      <c r="AU9" s="52"/>
      <c r="AV9" s="51">
        <v>7561</v>
      </c>
      <c r="AW9" s="51">
        <v>35</v>
      </c>
      <c r="AX9" s="51">
        <v>180108</v>
      </c>
      <c r="AY9" s="51">
        <v>530542</v>
      </c>
      <c r="AZ9" s="52"/>
      <c r="BA9" s="51">
        <v>128</v>
      </c>
      <c r="BB9" s="51">
        <v>74</v>
      </c>
      <c r="BC9" s="51">
        <v>49</v>
      </c>
      <c r="BD9" s="51">
        <v>6489</v>
      </c>
      <c r="BE9" s="52"/>
      <c r="BF9" s="51">
        <v>350434</v>
      </c>
      <c r="BG9" s="51"/>
      <c r="BH9" s="51"/>
      <c r="BI9" s="51"/>
      <c r="BJ9" s="52"/>
      <c r="BK9" s="51">
        <v>6489</v>
      </c>
      <c r="BL9" s="51"/>
      <c r="BM9" s="51"/>
      <c r="BN9" s="51"/>
      <c r="BO9" s="53"/>
      <c r="BP9" s="52"/>
      <c r="BQ9" s="51">
        <v>508805</v>
      </c>
      <c r="BR9" s="51">
        <v>26055</v>
      </c>
      <c r="BS9" s="51">
        <v>51939</v>
      </c>
      <c r="BT9" s="51">
        <v>980</v>
      </c>
      <c r="BU9" s="51"/>
      <c r="BV9" s="124"/>
      <c r="BW9" s="51">
        <v>275789</v>
      </c>
      <c r="BX9" s="51">
        <v>260051</v>
      </c>
      <c r="BY9" s="51">
        <v>51939</v>
      </c>
      <c r="BZ9" s="51" t="s">
        <v>131</v>
      </c>
      <c r="CA9" s="51">
        <v>587779</v>
      </c>
      <c r="CB9" s="52"/>
      <c r="CC9" s="51">
        <v>84451</v>
      </c>
      <c r="CD9" s="51">
        <v>84451</v>
      </c>
      <c r="CE9" s="52"/>
      <c r="CF9" s="51"/>
      <c r="CG9" s="51">
        <v>17592</v>
      </c>
      <c r="CH9" s="51">
        <v>109469</v>
      </c>
      <c r="CI9" s="54">
        <v>127061</v>
      </c>
      <c r="CJ9" s="54">
        <v>799291</v>
      </c>
      <c r="CK9" s="54">
        <v>1385672</v>
      </c>
      <c r="CL9" s="54">
        <v>2184961</v>
      </c>
      <c r="CM9" s="55"/>
      <c r="CN9" s="76">
        <f t="shared" si="1"/>
        <v>30.766224202628788</v>
      </c>
      <c r="CO9" s="56">
        <f t="shared" si="2"/>
        <v>63.41861479449747</v>
      </c>
      <c r="CP9" s="56">
        <f t="shared" si="3"/>
        <v>5.815252537688316</v>
      </c>
      <c r="CQ9" s="57">
        <v>6.2</v>
      </c>
      <c r="CR9" s="49"/>
      <c r="CS9" s="50"/>
      <c r="CT9" s="54">
        <v>425</v>
      </c>
      <c r="CU9" s="54">
        <v>40</v>
      </c>
      <c r="CV9" s="60"/>
      <c r="CW9" s="60"/>
      <c r="CX9" s="54">
        <v>235</v>
      </c>
      <c r="CY9" s="54">
        <v>827</v>
      </c>
      <c r="CZ9" s="60"/>
      <c r="DA9" s="54">
        <v>2123</v>
      </c>
      <c r="DB9" s="54">
        <v>5558</v>
      </c>
      <c r="DC9" s="54">
        <v>9208</v>
      </c>
    </row>
    <row r="10" spans="1:107" s="66" customFormat="1" ht="12.75">
      <c r="A10" s="21" t="s">
        <v>72</v>
      </c>
      <c r="B10" s="39"/>
      <c r="C10" s="61">
        <v>70.9</v>
      </c>
      <c r="D10" s="61"/>
      <c r="E10" s="61"/>
      <c r="F10" s="61">
        <v>75.6</v>
      </c>
      <c r="G10" s="61">
        <v>11.4</v>
      </c>
      <c r="H10" s="61">
        <v>10.1</v>
      </c>
      <c r="I10" s="61">
        <v>27.4</v>
      </c>
      <c r="J10" s="61">
        <v>10</v>
      </c>
      <c r="K10" s="61">
        <v>8</v>
      </c>
      <c r="L10" s="61">
        <v>5.4</v>
      </c>
      <c r="M10" s="61">
        <v>13.6</v>
      </c>
      <c r="N10" s="61">
        <f>SUM(C10:M10)</f>
        <v>232.4</v>
      </c>
      <c r="O10" s="48"/>
      <c r="P10" s="61">
        <v>8.6</v>
      </c>
      <c r="Q10" s="61">
        <v>79.6</v>
      </c>
      <c r="R10" s="61">
        <v>140.9</v>
      </c>
      <c r="S10" s="61">
        <v>3.3</v>
      </c>
      <c r="T10" s="61"/>
      <c r="U10" s="61"/>
      <c r="V10" s="49"/>
      <c r="W10" s="50"/>
      <c r="X10" s="43">
        <v>427885</v>
      </c>
      <c r="Y10" s="43">
        <v>2447</v>
      </c>
      <c r="Z10" s="43">
        <v>247726</v>
      </c>
      <c r="AA10" s="52"/>
      <c r="AB10" s="43">
        <v>21700</v>
      </c>
      <c r="AC10" s="43">
        <v>9436</v>
      </c>
      <c r="AD10" s="52"/>
      <c r="AE10" s="43">
        <v>2460</v>
      </c>
      <c r="AF10" s="43"/>
      <c r="AG10" s="43"/>
      <c r="AH10" s="43">
        <v>435</v>
      </c>
      <c r="AI10" s="43">
        <v>375</v>
      </c>
      <c r="AJ10" s="79">
        <f t="shared" si="0"/>
        <v>3270</v>
      </c>
      <c r="AK10" s="50"/>
      <c r="AL10" s="136" t="s">
        <v>129</v>
      </c>
      <c r="AM10" s="137"/>
      <c r="AN10" s="5"/>
      <c r="AO10" s="9"/>
      <c r="AP10" s="9"/>
      <c r="AQ10" s="43">
        <v>22735</v>
      </c>
      <c r="AR10" s="43">
        <v>4270</v>
      </c>
      <c r="AS10" s="43"/>
      <c r="AT10" s="43">
        <v>797543</v>
      </c>
      <c r="AU10" s="52"/>
      <c r="AV10" s="43">
        <v>17931</v>
      </c>
      <c r="AW10" s="43">
        <v>32</v>
      </c>
      <c r="AX10" s="43">
        <v>373149</v>
      </c>
      <c r="AY10" s="43">
        <v>1170692</v>
      </c>
      <c r="AZ10" s="10"/>
      <c r="BA10" s="43">
        <v>209</v>
      </c>
      <c r="BB10" s="43">
        <v>115</v>
      </c>
      <c r="BC10" s="43">
        <v>65</v>
      </c>
      <c r="BD10" s="43">
        <v>13018</v>
      </c>
      <c r="BE10" s="52"/>
      <c r="BF10" s="43">
        <v>668319</v>
      </c>
      <c r="BG10" s="43">
        <v>47487</v>
      </c>
      <c r="BH10" s="43">
        <v>56854</v>
      </c>
      <c r="BI10" s="43">
        <v>24883</v>
      </c>
      <c r="BJ10" s="52"/>
      <c r="BK10" s="43" t="s">
        <v>127</v>
      </c>
      <c r="BL10" s="43" t="s">
        <v>127</v>
      </c>
      <c r="BM10" s="43" t="s">
        <v>127</v>
      </c>
      <c r="BN10" s="43" t="s">
        <v>127</v>
      </c>
      <c r="BO10" s="8"/>
      <c r="BP10" s="10"/>
      <c r="BQ10" s="43">
        <v>1716621</v>
      </c>
      <c r="BR10" s="43">
        <v>54392</v>
      </c>
      <c r="BS10" s="43">
        <v>257649</v>
      </c>
      <c r="BT10" s="43">
        <v>184859</v>
      </c>
      <c r="BU10" s="43">
        <v>181053</v>
      </c>
      <c r="BV10" s="125"/>
      <c r="BW10" s="43">
        <v>926461</v>
      </c>
      <c r="BX10" s="43">
        <v>1193961</v>
      </c>
      <c r="BY10" s="43">
        <v>93099</v>
      </c>
      <c r="BZ10" s="43" t="s">
        <v>127</v>
      </c>
      <c r="CA10" s="43">
        <v>2213521</v>
      </c>
      <c r="CB10" s="52"/>
      <c r="CC10" s="43">
        <v>139223</v>
      </c>
      <c r="CD10" s="43">
        <v>139223</v>
      </c>
      <c r="CE10" s="10"/>
      <c r="CF10" s="19"/>
      <c r="CG10" s="43">
        <v>113193</v>
      </c>
      <c r="CH10" s="43">
        <v>456234</v>
      </c>
      <c r="CI10" s="62">
        <v>569427</v>
      </c>
      <c r="CJ10" s="62">
        <v>2922171</v>
      </c>
      <c r="CK10" s="62">
        <v>4858013</v>
      </c>
      <c r="CL10" s="62">
        <v>7780184</v>
      </c>
      <c r="CM10" s="63"/>
      <c r="CN10" s="81">
        <f t="shared" si="1"/>
        <v>30.240210257238132</v>
      </c>
      <c r="CO10" s="64">
        <f t="shared" si="2"/>
        <v>62.44084972797559</v>
      </c>
      <c r="CP10" s="64">
        <f t="shared" si="3"/>
        <v>7.318940014786282</v>
      </c>
      <c r="CQ10" s="65">
        <v>6.4</v>
      </c>
      <c r="CR10" s="5"/>
      <c r="CS10" s="9"/>
      <c r="CT10" s="62">
        <v>1214</v>
      </c>
      <c r="CU10" s="62">
        <v>107</v>
      </c>
      <c r="CV10" s="60"/>
      <c r="CW10" s="60"/>
      <c r="CX10" s="62">
        <v>950</v>
      </c>
      <c r="CY10" s="62">
        <v>1287</v>
      </c>
      <c r="CZ10" s="60"/>
      <c r="DA10" s="62">
        <v>10987</v>
      </c>
      <c r="DB10" s="62">
        <v>3763</v>
      </c>
      <c r="DC10" s="62">
        <v>18308</v>
      </c>
    </row>
    <row r="11" spans="1:107" s="45" customFormat="1" ht="12.75">
      <c r="A11" s="15" t="s">
        <v>71</v>
      </c>
      <c r="B11" s="39"/>
      <c r="C11" s="46">
        <v>55</v>
      </c>
      <c r="D11" s="46"/>
      <c r="E11" s="46">
        <v>9</v>
      </c>
      <c r="F11" s="46">
        <v>98</v>
      </c>
      <c r="G11" s="46">
        <v>2</v>
      </c>
      <c r="H11" s="46">
        <v>18</v>
      </c>
      <c r="I11" s="46">
        <v>34</v>
      </c>
      <c r="J11" s="46"/>
      <c r="K11" s="46">
        <v>4</v>
      </c>
      <c r="L11" s="46">
        <v>7</v>
      </c>
      <c r="M11" s="46"/>
      <c r="N11" s="46">
        <f>SUM(C11:M11)</f>
        <v>227</v>
      </c>
      <c r="O11" s="48"/>
      <c r="P11" s="46">
        <v>23</v>
      </c>
      <c r="Q11" s="46">
        <v>79</v>
      </c>
      <c r="R11" s="46">
        <v>73</v>
      </c>
      <c r="S11" s="46">
        <v>52</v>
      </c>
      <c r="T11" s="46"/>
      <c r="U11" s="46"/>
      <c r="V11" s="49"/>
      <c r="W11" s="50"/>
      <c r="X11" s="51">
        <v>499872</v>
      </c>
      <c r="Y11" s="51">
        <v>186699</v>
      </c>
      <c r="Z11" s="51">
        <v>252027</v>
      </c>
      <c r="AA11" s="52"/>
      <c r="AB11" s="51">
        <v>16593</v>
      </c>
      <c r="AC11" s="51">
        <v>5901</v>
      </c>
      <c r="AD11" s="52"/>
      <c r="AE11" s="51">
        <v>2484</v>
      </c>
      <c r="AF11" s="51">
        <v>450</v>
      </c>
      <c r="AG11" s="51"/>
      <c r="AH11" s="51">
        <v>246</v>
      </c>
      <c r="AI11" s="51">
        <v>861</v>
      </c>
      <c r="AJ11" s="51">
        <f t="shared" si="0"/>
        <v>4041</v>
      </c>
      <c r="AK11" s="50"/>
      <c r="AL11" s="138" t="s">
        <v>128</v>
      </c>
      <c r="AM11" s="139"/>
      <c r="AN11" s="67"/>
      <c r="AO11" s="68"/>
      <c r="AP11" s="68"/>
      <c r="AQ11" s="51">
        <v>32315</v>
      </c>
      <c r="AR11" s="51">
        <v>12067</v>
      </c>
      <c r="AS11" s="51">
        <v>561</v>
      </c>
      <c r="AT11" s="51">
        <v>3067711</v>
      </c>
      <c r="AU11" s="52"/>
      <c r="AV11" s="51">
        <v>33519</v>
      </c>
      <c r="AW11" s="51">
        <v>180</v>
      </c>
      <c r="AX11" s="51" t="s">
        <v>127</v>
      </c>
      <c r="AY11" s="51">
        <v>3067711</v>
      </c>
      <c r="AZ11" s="70"/>
      <c r="BA11" s="51">
        <v>95</v>
      </c>
      <c r="BB11" s="51">
        <v>382</v>
      </c>
      <c r="BC11" s="51">
        <v>240</v>
      </c>
      <c r="BD11" s="51">
        <v>24640</v>
      </c>
      <c r="BE11" s="52"/>
      <c r="BF11" s="51">
        <v>2472127</v>
      </c>
      <c r="BG11" s="51">
        <v>103144.105303</v>
      </c>
      <c r="BH11" s="51">
        <v>105303</v>
      </c>
      <c r="BI11" s="51">
        <v>387137</v>
      </c>
      <c r="BJ11" s="52"/>
      <c r="BK11" s="51">
        <v>13940</v>
      </c>
      <c r="BL11" s="51">
        <v>1710</v>
      </c>
      <c r="BM11" s="51">
        <v>1348</v>
      </c>
      <c r="BN11" s="51">
        <v>7642</v>
      </c>
      <c r="BO11" s="71"/>
      <c r="BP11" s="70"/>
      <c r="BQ11" s="51">
        <v>2003312</v>
      </c>
      <c r="BR11" s="51"/>
      <c r="BS11" s="51">
        <v>207999</v>
      </c>
      <c r="BT11" s="51">
        <v>28971</v>
      </c>
      <c r="BU11" s="51"/>
      <c r="BV11" s="126"/>
      <c r="BW11" s="51">
        <v>1339547</v>
      </c>
      <c r="BX11" s="51">
        <v>879050</v>
      </c>
      <c r="BY11" s="51">
        <v>17670</v>
      </c>
      <c r="BZ11" s="51">
        <v>4015</v>
      </c>
      <c r="CA11" s="51">
        <f>SUM(BQ11,BR11,BS11,BT11)</f>
        <v>2240282</v>
      </c>
      <c r="CB11" s="52"/>
      <c r="CC11" s="51">
        <v>141469</v>
      </c>
      <c r="CD11" s="51">
        <v>141469</v>
      </c>
      <c r="CE11" s="70"/>
      <c r="CF11" s="69">
        <v>4828</v>
      </c>
      <c r="CG11" s="51">
        <v>188000</v>
      </c>
      <c r="CH11" s="51">
        <v>320835</v>
      </c>
      <c r="CI11" s="54">
        <v>513663</v>
      </c>
      <c r="CJ11" s="54">
        <f>CA11+CD11+CI11</f>
        <v>2895414</v>
      </c>
      <c r="CK11" s="54">
        <v>5122429</v>
      </c>
      <c r="CL11" s="54">
        <f>CJ11+CK11</f>
        <v>8017843</v>
      </c>
      <c r="CM11" s="55"/>
      <c r="CN11" s="76">
        <f t="shared" si="1"/>
        <v>29.705632799245386</v>
      </c>
      <c r="CO11" s="56">
        <f t="shared" si="2"/>
        <v>63.88786859508224</v>
      </c>
      <c r="CP11" s="56">
        <f t="shared" si="3"/>
        <v>6.4064986056723745</v>
      </c>
      <c r="CQ11" s="57">
        <v>6.4</v>
      </c>
      <c r="CR11" s="67"/>
      <c r="CS11" s="68"/>
      <c r="CT11" s="54">
        <v>1546</v>
      </c>
      <c r="CU11" s="54">
        <v>184</v>
      </c>
      <c r="CV11" s="60"/>
      <c r="CW11" s="60"/>
      <c r="CX11" s="54">
        <v>1236</v>
      </c>
      <c r="CY11" s="54">
        <v>2278</v>
      </c>
      <c r="CZ11" s="60"/>
      <c r="DA11" s="54">
        <v>12891</v>
      </c>
      <c r="DB11" s="54">
        <v>1999</v>
      </c>
      <c r="DC11" s="54">
        <v>20134</v>
      </c>
    </row>
    <row r="12" spans="1:107" s="23" customFormat="1" ht="12.75">
      <c r="A12" s="21" t="s">
        <v>73</v>
      </c>
      <c r="B12" s="27"/>
      <c r="C12" s="61">
        <v>16</v>
      </c>
      <c r="D12" s="61">
        <v>7</v>
      </c>
      <c r="E12" s="61">
        <v>8</v>
      </c>
      <c r="F12" s="61">
        <v>19</v>
      </c>
      <c r="G12" s="61">
        <v>1</v>
      </c>
      <c r="H12" s="61">
        <v>5</v>
      </c>
      <c r="I12" s="61">
        <v>2</v>
      </c>
      <c r="J12" s="61"/>
      <c r="K12" s="61"/>
      <c r="L12" s="61"/>
      <c r="M12" s="61"/>
      <c r="N12" s="61">
        <v>58</v>
      </c>
      <c r="O12" s="48"/>
      <c r="P12" s="61">
        <v>3</v>
      </c>
      <c r="Q12" s="61">
        <v>32</v>
      </c>
      <c r="R12" s="61">
        <v>20</v>
      </c>
      <c r="S12" s="61"/>
      <c r="T12" s="61"/>
      <c r="U12" s="61">
        <v>3</v>
      </c>
      <c r="V12" s="49"/>
      <c r="W12" s="50"/>
      <c r="X12" s="43">
        <v>134661</v>
      </c>
      <c r="Y12" s="43"/>
      <c r="Z12" s="43">
        <v>45118</v>
      </c>
      <c r="AA12" s="52"/>
      <c r="AB12" s="43">
        <v>1392</v>
      </c>
      <c r="AC12" s="43">
        <v>4376</v>
      </c>
      <c r="AD12" s="52"/>
      <c r="AE12" s="43">
        <v>512</v>
      </c>
      <c r="AF12" s="43"/>
      <c r="AG12" s="43"/>
      <c r="AH12" s="43"/>
      <c r="AI12" s="43"/>
      <c r="AJ12" s="79">
        <f t="shared" si="0"/>
        <v>512</v>
      </c>
      <c r="AK12" s="50"/>
      <c r="AL12" s="136" t="s">
        <v>132</v>
      </c>
      <c r="AM12" s="137"/>
      <c r="AN12" s="27"/>
      <c r="AO12" s="34"/>
      <c r="AP12" s="34"/>
      <c r="AQ12" s="43">
        <v>18981</v>
      </c>
      <c r="AR12" s="43"/>
      <c r="AS12" s="43">
        <v>21</v>
      </c>
      <c r="AT12" s="43">
        <v>191819</v>
      </c>
      <c r="AU12" s="52"/>
      <c r="AV12" s="43">
        <v>10245</v>
      </c>
      <c r="AW12" s="43">
        <v>10</v>
      </c>
      <c r="AX12" s="43">
        <v>90775</v>
      </c>
      <c r="AY12" s="43">
        <v>282594</v>
      </c>
      <c r="AZ12" s="35"/>
      <c r="BA12" s="43">
        <v>6</v>
      </c>
      <c r="BB12" s="43"/>
      <c r="BC12" s="43">
        <v>86</v>
      </c>
      <c r="BD12" s="43">
        <v>4764</v>
      </c>
      <c r="BE12" s="52"/>
      <c r="BF12" s="43">
        <v>191819</v>
      </c>
      <c r="BG12" s="43"/>
      <c r="BH12" s="43"/>
      <c r="BI12" s="43"/>
      <c r="BJ12" s="52"/>
      <c r="BK12" s="43">
        <v>4764</v>
      </c>
      <c r="BL12" s="43"/>
      <c r="BM12" s="43"/>
      <c r="BN12" s="43"/>
      <c r="BO12" s="53"/>
      <c r="BP12" s="52"/>
      <c r="BQ12" s="43">
        <v>669630</v>
      </c>
      <c r="BR12" s="43"/>
      <c r="BS12" s="43"/>
      <c r="BT12" s="43"/>
      <c r="BU12" s="43"/>
      <c r="BV12" s="124"/>
      <c r="BW12" s="43">
        <v>390982</v>
      </c>
      <c r="BX12" s="43">
        <v>278648</v>
      </c>
      <c r="BY12" s="43" t="s">
        <v>127</v>
      </c>
      <c r="BZ12" s="43" t="s">
        <v>127</v>
      </c>
      <c r="CA12" s="43">
        <v>669630</v>
      </c>
      <c r="CB12" s="52"/>
      <c r="CC12" s="43">
        <v>38912</v>
      </c>
      <c r="CD12" s="43">
        <v>38912</v>
      </c>
      <c r="CE12" s="52"/>
      <c r="CF12" s="43"/>
      <c r="CG12" s="43">
        <v>9000</v>
      </c>
      <c r="CH12" s="22">
        <v>101138</v>
      </c>
      <c r="CI12" s="62">
        <v>110138</v>
      </c>
      <c r="CJ12" s="62">
        <v>818680</v>
      </c>
      <c r="CK12" s="62">
        <v>1172673</v>
      </c>
      <c r="CL12" s="62">
        <v>1991353</v>
      </c>
      <c r="CM12" s="63"/>
      <c r="CN12" s="81">
        <f t="shared" si="1"/>
        <v>35.580934168879146</v>
      </c>
      <c r="CO12" s="64">
        <f t="shared" si="2"/>
        <v>58.88825336341673</v>
      </c>
      <c r="CP12" s="64">
        <f t="shared" si="3"/>
        <v>5.530812467704119</v>
      </c>
      <c r="CQ12" s="65">
        <v>8.3</v>
      </c>
      <c r="CR12" s="58"/>
      <c r="CS12" s="59"/>
      <c r="CT12" s="62">
        <v>200</v>
      </c>
      <c r="CU12" s="62">
        <v>19</v>
      </c>
      <c r="CV12" s="60"/>
      <c r="CW12" s="60"/>
      <c r="CX12" s="62">
        <v>134</v>
      </c>
      <c r="CY12" s="62">
        <v>196</v>
      </c>
      <c r="CZ12" s="60"/>
      <c r="DA12" s="62">
        <v>1749</v>
      </c>
      <c r="DB12" s="62">
        <v>1419</v>
      </c>
      <c r="DC12" s="62">
        <v>3717</v>
      </c>
    </row>
    <row r="13" spans="1:107" ht="12.75">
      <c r="A13" s="11" t="s">
        <v>74</v>
      </c>
      <c r="C13" s="61"/>
      <c r="O13" s="48"/>
      <c r="V13" s="49"/>
      <c r="W13" s="50"/>
      <c r="AA13" s="52"/>
      <c r="AD13" s="52"/>
      <c r="AJ13" s="79"/>
      <c r="AK13" s="50"/>
      <c r="AU13" s="52"/>
      <c r="BE13" s="52"/>
      <c r="BJ13" s="52"/>
      <c r="BO13" s="53"/>
      <c r="BP13" s="52"/>
      <c r="BV13" s="124"/>
      <c r="CB13" s="52"/>
      <c r="CE13" s="52"/>
      <c r="CI13" s="62"/>
      <c r="CJ13" s="62"/>
      <c r="CK13" s="62"/>
      <c r="CL13" s="62"/>
      <c r="CM13" s="63"/>
      <c r="CN13" s="81"/>
      <c r="CO13" s="64"/>
      <c r="CP13" s="64"/>
      <c r="CQ13" s="65"/>
      <c r="CR13" s="58"/>
      <c r="CS13" s="59"/>
      <c r="CT13" s="62"/>
      <c r="CU13" s="62"/>
      <c r="CV13" s="60"/>
      <c r="CW13" s="60"/>
      <c r="CX13" s="62"/>
      <c r="CY13" s="62"/>
      <c r="CZ13" s="60"/>
      <c r="DA13" s="62"/>
      <c r="DB13" s="62"/>
      <c r="DC13" s="62"/>
    </row>
    <row r="14" spans="1:107" s="47" customFormat="1" ht="12.75">
      <c r="A14" s="15" t="s">
        <v>75</v>
      </c>
      <c r="B14" s="39"/>
      <c r="C14" s="46">
        <v>12.1</v>
      </c>
      <c r="D14" s="46">
        <v>2</v>
      </c>
      <c r="E14" s="46">
        <v>2</v>
      </c>
      <c r="F14" s="46">
        <v>20</v>
      </c>
      <c r="G14" s="46"/>
      <c r="H14" s="46">
        <v>5</v>
      </c>
      <c r="I14" s="46">
        <v>3.6</v>
      </c>
      <c r="J14" s="46"/>
      <c r="K14" s="46"/>
      <c r="L14" s="46"/>
      <c r="M14" s="46">
        <v>0.7</v>
      </c>
      <c r="N14" s="46">
        <f aca="true" t="shared" si="4" ref="N14:N37">SUM(C14:M14)</f>
        <v>45.400000000000006</v>
      </c>
      <c r="O14" s="48"/>
      <c r="P14" s="46">
        <v>3.3</v>
      </c>
      <c r="Q14" s="46">
        <v>13.5</v>
      </c>
      <c r="R14" s="46">
        <v>28.6</v>
      </c>
      <c r="S14" s="46"/>
      <c r="T14" s="46"/>
      <c r="U14" s="46"/>
      <c r="V14" s="49"/>
      <c r="W14" s="50"/>
      <c r="X14" s="51">
        <v>188120</v>
      </c>
      <c r="Y14" s="51"/>
      <c r="Z14" s="51">
        <v>11439</v>
      </c>
      <c r="AA14" s="52"/>
      <c r="AB14" s="51">
        <v>1073</v>
      </c>
      <c r="AC14" s="51">
        <v>7351</v>
      </c>
      <c r="AD14" s="52"/>
      <c r="AE14" s="51">
        <v>402</v>
      </c>
      <c r="AF14" s="51"/>
      <c r="AG14" s="51"/>
      <c r="AH14" s="51"/>
      <c r="AI14" s="51"/>
      <c r="AJ14" s="51">
        <f t="shared" si="0"/>
        <v>402</v>
      </c>
      <c r="AK14" s="50"/>
      <c r="AL14" s="138" t="s">
        <v>134</v>
      </c>
      <c r="AM14" s="139"/>
      <c r="AN14" s="49"/>
      <c r="AO14" s="50"/>
      <c r="AP14" s="50"/>
      <c r="AQ14" s="51">
        <v>12198</v>
      </c>
      <c r="AR14" s="51">
        <v>72</v>
      </c>
      <c r="AS14" s="51"/>
      <c r="AT14" s="51">
        <v>196487</v>
      </c>
      <c r="AU14" s="52"/>
      <c r="AV14" s="51">
        <v>8033</v>
      </c>
      <c r="AW14" s="51"/>
      <c r="AX14" s="51">
        <v>58838</v>
      </c>
      <c r="AY14" s="51">
        <v>255325</v>
      </c>
      <c r="AZ14" s="52"/>
      <c r="BA14" s="51">
        <v>41</v>
      </c>
      <c r="BB14" s="51">
        <v>183</v>
      </c>
      <c r="BC14" s="51">
        <v>64</v>
      </c>
      <c r="BD14" s="51">
        <v>3124</v>
      </c>
      <c r="BE14" s="52"/>
      <c r="BF14" s="51">
        <v>196487</v>
      </c>
      <c r="BG14" s="51"/>
      <c r="BH14" s="51"/>
      <c r="BI14" s="51"/>
      <c r="BJ14" s="52"/>
      <c r="BK14" s="51">
        <v>3124</v>
      </c>
      <c r="BL14" s="51"/>
      <c r="BM14" s="51"/>
      <c r="BN14" s="51"/>
      <c r="BO14" s="53"/>
      <c r="BP14" s="52"/>
      <c r="BQ14" s="51">
        <v>284193</v>
      </c>
      <c r="BR14" s="51">
        <v>3561</v>
      </c>
      <c r="BS14" s="51"/>
      <c r="BT14" s="51">
        <v>4967</v>
      </c>
      <c r="BU14" s="51">
        <v>4967</v>
      </c>
      <c r="BV14" s="124"/>
      <c r="BW14" s="51">
        <v>134258</v>
      </c>
      <c r="BX14" s="51">
        <v>158463</v>
      </c>
      <c r="BY14" s="51" t="s">
        <v>127</v>
      </c>
      <c r="BZ14" s="51" t="s">
        <v>127</v>
      </c>
      <c r="CA14" s="51">
        <f>BQ14+BR14+BS14+BT14</f>
        <v>292721</v>
      </c>
      <c r="CB14" s="52"/>
      <c r="CC14" s="51">
        <v>11246</v>
      </c>
      <c r="CD14" s="51">
        <v>11246</v>
      </c>
      <c r="CE14" s="52"/>
      <c r="CF14" s="51"/>
      <c r="CG14" s="51">
        <v>34372</v>
      </c>
      <c r="CH14" s="51">
        <v>99403</v>
      </c>
      <c r="CI14" s="54">
        <v>133775</v>
      </c>
      <c r="CJ14" s="54">
        <v>437742</v>
      </c>
      <c r="CK14" s="54">
        <v>983603</v>
      </c>
      <c r="CL14" s="54">
        <f>CJ14+CK14</f>
        <v>1421345</v>
      </c>
      <c r="CM14" s="55"/>
      <c r="CN14" s="76">
        <f t="shared" si="1"/>
        <v>21.385870425547633</v>
      </c>
      <c r="CO14" s="56">
        <f t="shared" si="2"/>
        <v>69.20226968118226</v>
      </c>
      <c r="CP14" s="56">
        <f t="shared" si="3"/>
        <v>9.411859893270107</v>
      </c>
      <c r="CQ14" s="57">
        <v>8.5</v>
      </c>
      <c r="CR14" s="58"/>
      <c r="CS14" s="59"/>
      <c r="CT14" s="54">
        <v>207</v>
      </c>
      <c r="CU14" s="54">
        <v>14</v>
      </c>
      <c r="CV14" s="60"/>
      <c r="CW14" s="60"/>
      <c r="CX14" s="54">
        <v>87</v>
      </c>
      <c r="CY14" s="54">
        <v>141</v>
      </c>
      <c r="CZ14" s="60"/>
      <c r="DA14" s="54">
        <v>1622</v>
      </c>
      <c r="DB14" s="54">
        <v>1048</v>
      </c>
      <c r="DC14" s="54">
        <f>CT14+CU14+CX14+CY14+DA14+DB14</f>
        <v>3119</v>
      </c>
    </row>
    <row r="15" spans="1:107" s="17" customFormat="1" ht="12.75">
      <c r="A15" s="21" t="s">
        <v>98</v>
      </c>
      <c r="B15" s="39"/>
      <c r="C15" s="61">
        <v>16.8</v>
      </c>
      <c r="D15" s="61">
        <v>4</v>
      </c>
      <c r="E15" s="61">
        <v>1</v>
      </c>
      <c r="F15" s="61">
        <v>14.5</v>
      </c>
      <c r="G15" s="61"/>
      <c r="H15" s="61">
        <v>4.3</v>
      </c>
      <c r="I15" s="61">
        <v>11.1</v>
      </c>
      <c r="J15" s="61">
        <v>5.4</v>
      </c>
      <c r="K15" s="61"/>
      <c r="L15" s="61">
        <v>4</v>
      </c>
      <c r="M15" s="61"/>
      <c r="N15" s="61">
        <f t="shared" si="4"/>
        <v>61.099999999999994</v>
      </c>
      <c r="O15" s="48"/>
      <c r="P15" s="61">
        <v>5</v>
      </c>
      <c r="Q15" s="61">
        <v>22.9</v>
      </c>
      <c r="R15" s="61">
        <v>20.1</v>
      </c>
      <c r="S15" s="61">
        <v>7.7</v>
      </c>
      <c r="T15" s="61">
        <v>5.4</v>
      </c>
      <c r="U15" s="61"/>
      <c r="V15" s="49"/>
      <c r="W15" s="50"/>
      <c r="X15" s="43">
        <v>93850</v>
      </c>
      <c r="Y15" s="43">
        <v>24477</v>
      </c>
      <c r="Z15" s="43">
        <v>41547</v>
      </c>
      <c r="AA15" s="52"/>
      <c r="AB15" s="43">
        <v>2116</v>
      </c>
      <c r="AC15" s="43">
        <v>3612</v>
      </c>
      <c r="AD15" s="52"/>
      <c r="AE15" s="43">
        <v>331</v>
      </c>
      <c r="AF15" s="43"/>
      <c r="AG15" s="43">
        <v>195</v>
      </c>
      <c r="AH15" s="43"/>
      <c r="AI15" s="43"/>
      <c r="AJ15" s="79">
        <f t="shared" si="0"/>
        <v>526</v>
      </c>
      <c r="AK15" s="50"/>
      <c r="AL15" s="136" t="s">
        <v>135</v>
      </c>
      <c r="AM15" s="137"/>
      <c r="AN15" s="5"/>
      <c r="AO15" s="9"/>
      <c r="AP15" s="9"/>
      <c r="AQ15" s="43">
        <v>16006</v>
      </c>
      <c r="AR15" s="43">
        <v>1066</v>
      </c>
      <c r="AS15" s="43">
        <v>394</v>
      </c>
      <c r="AT15" s="43">
        <v>249760</v>
      </c>
      <c r="AU15" s="52"/>
      <c r="AV15" s="43">
        <v>6261</v>
      </c>
      <c r="AW15" s="43">
        <v>650</v>
      </c>
      <c r="AX15" s="43">
        <v>116699</v>
      </c>
      <c r="AY15" s="43">
        <v>366459</v>
      </c>
      <c r="AZ15" s="10"/>
      <c r="BA15" s="43">
        <v>107</v>
      </c>
      <c r="BB15" s="43">
        <v>91</v>
      </c>
      <c r="BC15" s="43">
        <v>6</v>
      </c>
      <c r="BD15" s="43">
        <v>4865</v>
      </c>
      <c r="BE15" s="52"/>
      <c r="BF15" s="43">
        <v>190046</v>
      </c>
      <c r="BG15" s="43"/>
      <c r="BH15" s="43"/>
      <c r="BI15" s="43">
        <v>59714</v>
      </c>
      <c r="BJ15" s="52"/>
      <c r="BK15" s="43">
        <v>3932</v>
      </c>
      <c r="BL15" s="43"/>
      <c r="BM15" s="43"/>
      <c r="BN15" s="43">
        <v>933</v>
      </c>
      <c r="BO15" s="53"/>
      <c r="BP15" s="52"/>
      <c r="BQ15" s="43">
        <v>535045</v>
      </c>
      <c r="BR15" s="43">
        <v>13639</v>
      </c>
      <c r="BS15" s="43">
        <v>81368</v>
      </c>
      <c r="BT15" s="43">
        <v>1811</v>
      </c>
      <c r="BU15" s="43">
        <v>1711</v>
      </c>
      <c r="BV15" s="124"/>
      <c r="BW15" s="43">
        <v>305728</v>
      </c>
      <c r="BX15" s="43">
        <v>324289</v>
      </c>
      <c r="BY15" s="43" t="s">
        <v>127</v>
      </c>
      <c r="BZ15" s="43">
        <v>1846</v>
      </c>
      <c r="CA15" s="43">
        <f>BQ15+BR15+BS15+BT15</f>
        <v>631863</v>
      </c>
      <c r="CB15" s="52"/>
      <c r="CC15" s="43">
        <v>82461</v>
      </c>
      <c r="CD15" s="43">
        <v>82461</v>
      </c>
      <c r="CE15" s="52"/>
      <c r="CF15" s="43"/>
      <c r="CG15" s="43">
        <v>11415</v>
      </c>
      <c r="CH15" s="18">
        <v>57826</v>
      </c>
      <c r="CI15" s="62">
        <v>69241</v>
      </c>
      <c r="CJ15" s="62">
        <v>783565</v>
      </c>
      <c r="CK15" s="62">
        <v>1179092</v>
      </c>
      <c r="CL15" s="62">
        <f aca="true" t="shared" si="5" ref="CL15:CL29">CJ15+CK15</f>
        <v>1962657</v>
      </c>
      <c r="CM15" s="63"/>
      <c r="CN15" s="81">
        <f t="shared" si="1"/>
        <v>36.395763498155816</v>
      </c>
      <c r="CO15" s="64">
        <f t="shared" si="2"/>
        <v>60.07631491391516</v>
      </c>
      <c r="CP15" s="64">
        <f t="shared" si="3"/>
        <v>3.5279215879290162</v>
      </c>
      <c r="CQ15" s="65">
        <v>7.8</v>
      </c>
      <c r="CR15" s="58"/>
      <c r="CS15" s="59"/>
      <c r="CT15" s="62">
        <v>300</v>
      </c>
      <c r="CU15" s="62">
        <v>13</v>
      </c>
      <c r="CV15" s="60"/>
      <c r="CW15" s="60"/>
      <c r="CX15" s="62">
        <v>101</v>
      </c>
      <c r="CY15" s="62">
        <v>225</v>
      </c>
      <c r="CZ15" s="60"/>
      <c r="DA15" s="62">
        <v>1814</v>
      </c>
      <c r="DB15" s="62">
        <v>929</v>
      </c>
      <c r="DC15" s="62">
        <f>CT15+CU15+CX15+CY15+DA15+DB15</f>
        <v>3382</v>
      </c>
    </row>
    <row r="16" spans="1:107" s="17" customFormat="1" ht="12.75">
      <c r="A16" s="85" t="s">
        <v>99</v>
      </c>
      <c r="B16" s="39"/>
      <c r="C16" s="46">
        <v>55.8</v>
      </c>
      <c r="D16" s="46">
        <v>10</v>
      </c>
      <c r="E16" s="46">
        <v>13</v>
      </c>
      <c r="F16" s="46">
        <v>94.8</v>
      </c>
      <c r="G16" s="46">
        <v>6</v>
      </c>
      <c r="H16" s="46">
        <v>13.8</v>
      </c>
      <c r="I16" s="46">
        <v>28.5</v>
      </c>
      <c r="J16" s="46">
        <v>2</v>
      </c>
      <c r="K16" s="46">
        <v>3</v>
      </c>
      <c r="L16" s="46">
        <v>1</v>
      </c>
      <c r="M16" s="46">
        <v>3.5</v>
      </c>
      <c r="N16" s="46">
        <f t="shared" si="4"/>
        <v>231.4</v>
      </c>
      <c r="O16" s="48"/>
      <c r="P16" s="46">
        <v>10</v>
      </c>
      <c r="Q16" s="46">
        <v>67.3</v>
      </c>
      <c r="R16" s="46">
        <v>78.3</v>
      </c>
      <c r="S16" s="46">
        <v>74.8</v>
      </c>
      <c r="T16" s="46"/>
      <c r="U16" s="46">
        <v>1</v>
      </c>
      <c r="V16" s="49"/>
      <c r="W16" s="50"/>
      <c r="X16" s="51">
        <v>536157</v>
      </c>
      <c r="Y16" s="51">
        <v>242188</v>
      </c>
      <c r="Z16" s="51">
        <v>99818</v>
      </c>
      <c r="AA16" s="52"/>
      <c r="AB16" s="51">
        <v>26203</v>
      </c>
      <c r="AC16" s="51">
        <v>13582</v>
      </c>
      <c r="AD16" s="52"/>
      <c r="AE16" s="51">
        <v>1670</v>
      </c>
      <c r="AF16" s="51"/>
      <c r="AG16" s="51">
        <v>996</v>
      </c>
      <c r="AH16" s="51">
        <v>320</v>
      </c>
      <c r="AI16" s="51">
        <v>174</v>
      </c>
      <c r="AJ16" s="51">
        <f t="shared" si="0"/>
        <v>3160</v>
      </c>
      <c r="AK16" s="50"/>
      <c r="AL16" s="138" t="s">
        <v>136</v>
      </c>
      <c r="AM16" s="139"/>
      <c r="AN16" s="5"/>
      <c r="AO16" s="9"/>
      <c r="AP16" s="9"/>
      <c r="AQ16" s="51">
        <v>27396</v>
      </c>
      <c r="AR16" s="51">
        <v>5566</v>
      </c>
      <c r="AS16" s="51">
        <v>7192</v>
      </c>
      <c r="AT16" s="51">
        <v>832903</v>
      </c>
      <c r="AU16" s="52"/>
      <c r="AV16" s="51">
        <v>15698</v>
      </c>
      <c r="AW16" s="51">
        <v>7894</v>
      </c>
      <c r="AX16" s="51">
        <v>407204</v>
      </c>
      <c r="AY16" s="51">
        <v>1313999</v>
      </c>
      <c r="AZ16" s="10"/>
      <c r="BA16" s="51">
        <v>325</v>
      </c>
      <c r="BB16" s="51">
        <v>247</v>
      </c>
      <c r="BC16" s="51">
        <v>230</v>
      </c>
      <c r="BD16" s="51">
        <v>17286</v>
      </c>
      <c r="BE16" s="52"/>
      <c r="BF16" s="51">
        <v>504346</v>
      </c>
      <c r="BG16" s="51">
        <v>9458</v>
      </c>
      <c r="BH16" s="51">
        <v>22755</v>
      </c>
      <c r="BI16" s="51">
        <v>296344</v>
      </c>
      <c r="BJ16" s="52"/>
      <c r="BK16" s="51">
        <v>10013</v>
      </c>
      <c r="BL16" s="51">
        <v>560</v>
      </c>
      <c r="BM16" s="51">
        <v>1829</v>
      </c>
      <c r="BN16" s="51">
        <v>8803</v>
      </c>
      <c r="BO16" s="53"/>
      <c r="BP16" s="52"/>
      <c r="BQ16" s="51">
        <v>1703449</v>
      </c>
      <c r="BR16" s="51">
        <v>120861</v>
      </c>
      <c r="BS16" s="51">
        <v>72202</v>
      </c>
      <c r="BT16" s="51">
        <v>102174</v>
      </c>
      <c r="BU16" s="51">
        <v>82573</v>
      </c>
      <c r="BV16" s="124"/>
      <c r="BW16" s="51">
        <v>678562</v>
      </c>
      <c r="BX16" s="51">
        <v>1296956</v>
      </c>
      <c r="BY16" s="51" t="s">
        <v>127</v>
      </c>
      <c r="BZ16" s="51">
        <v>23168</v>
      </c>
      <c r="CA16" s="51">
        <f>BQ16+BR16+BS16+BT16</f>
        <v>1998686</v>
      </c>
      <c r="CB16" s="52"/>
      <c r="CC16" s="51">
        <v>286658</v>
      </c>
      <c r="CD16" s="51">
        <v>286658</v>
      </c>
      <c r="CE16" s="52"/>
      <c r="CF16" s="51">
        <v>2859</v>
      </c>
      <c r="CG16" s="51">
        <v>109698</v>
      </c>
      <c r="CH16" s="18">
        <v>529700</v>
      </c>
      <c r="CI16" s="54">
        <v>642257</v>
      </c>
      <c r="CJ16" s="54">
        <v>2927601</v>
      </c>
      <c r="CK16" s="54">
        <v>4643047</v>
      </c>
      <c r="CL16" s="54">
        <f t="shared" si="5"/>
        <v>7570648</v>
      </c>
      <c r="CM16" s="55"/>
      <c r="CN16" s="76">
        <f t="shared" si="1"/>
        <v>30.186900777846233</v>
      </c>
      <c r="CO16" s="56">
        <f t="shared" si="2"/>
        <v>61.329584997215555</v>
      </c>
      <c r="CP16" s="56">
        <f t="shared" si="3"/>
        <v>8.483514224938208</v>
      </c>
      <c r="CQ16" s="57">
        <v>7.7</v>
      </c>
      <c r="CR16" s="58"/>
      <c r="CS16" s="59"/>
      <c r="CT16" s="54">
        <v>1201</v>
      </c>
      <c r="CU16" s="54">
        <v>86</v>
      </c>
      <c r="CV16" s="60"/>
      <c r="CW16" s="60"/>
      <c r="CX16" s="54">
        <v>697</v>
      </c>
      <c r="CY16" s="54">
        <v>1584</v>
      </c>
      <c r="CZ16" s="60"/>
      <c r="DA16" s="54">
        <v>9184</v>
      </c>
      <c r="DB16" s="54">
        <v>6483</v>
      </c>
      <c r="DC16" s="54">
        <f>CT16+CU16+CX16+CY16+DA16+DB16</f>
        <v>19235</v>
      </c>
    </row>
    <row r="17" spans="1:107" ht="12.75">
      <c r="A17" s="11" t="s">
        <v>76</v>
      </c>
      <c r="C17" s="61"/>
      <c r="O17" s="48"/>
      <c r="V17" s="49"/>
      <c r="W17" s="50"/>
      <c r="AA17" s="52"/>
      <c r="AD17" s="52"/>
      <c r="AJ17" s="79"/>
      <c r="AK17" s="50"/>
      <c r="AU17" s="52"/>
      <c r="BE17" s="52"/>
      <c r="BJ17" s="52"/>
      <c r="BO17" s="53"/>
      <c r="BP17" s="52"/>
      <c r="BV17" s="124"/>
      <c r="CB17" s="52"/>
      <c r="CE17" s="52"/>
      <c r="CI17" s="62"/>
      <c r="CJ17" s="62"/>
      <c r="CK17" s="62"/>
      <c r="CL17" s="62"/>
      <c r="CM17" s="63"/>
      <c r="CN17" s="81"/>
      <c r="CO17" s="64"/>
      <c r="CP17" s="64"/>
      <c r="CQ17" s="65"/>
      <c r="CR17" s="58"/>
      <c r="CS17" s="59"/>
      <c r="CT17" s="62"/>
      <c r="CU17" s="62"/>
      <c r="CV17" s="60"/>
      <c r="CW17" s="60"/>
      <c r="CX17" s="62"/>
      <c r="CY17" s="62"/>
      <c r="CZ17" s="60"/>
      <c r="DA17" s="62"/>
      <c r="DB17" s="62"/>
      <c r="DC17" s="62"/>
    </row>
    <row r="18" spans="1:107" s="17" customFormat="1" ht="12.75">
      <c r="A18" s="85" t="s">
        <v>77</v>
      </c>
      <c r="B18" s="39"/>
      <c r="C18" s="46">
        <v>20.8</v>
      </c>
      <c r="D18" s="46"/>
      <c r="E18" s="46"/>
      <c r="F18" s="46">
        <v>21</v>
      </c>
      <c r="G18" s="46">
        <v>3.7</v>
      </c>
      <c r="H18" s="46">
        <v>9</v>
      </c>
      <c r="I18" s="46">
        <v>5</v>
      </c>
      <c r="J18" s="46">
        <v>3</v>
      </c>
      <c r="K18" s="46">
        <v>1</v>
      </c>
      <c r="L18" s="46">
        <v>1</v>
      </c>
      <c r="M18" s="46"/>
      <c r="N18" s="46">
        <f t="shared" si="4"/>
        <v>64.5</v>
      </c>
      <c r="O18" s="48"/>
      <c r="P18" s="46">
        <v>5.5</v>
      </c>
      <c r="Q18" s="46">
        <v>29.3</v>
      </c>
      <c r="R18" s="46">
        <v>22.2</v>
      </c>
      <c r="S18" s="46">
        <v>3.5</v>
      </c>
      <c r="T18" s="46"/>
      <c r="U18" s="46">
        <v>4</v>
      </c>
      <c r="V18" s="49"/>
      <c r="W18" s="50"/>
      <c r="X18" s="51">
        <v>106989</v>
      </c>
      <c r="Y18" s="51">
        <v>26585</v>
      </c>
      <c r="Z18" s="51">
        <v>64025</v>
      </c>
      <c r="AA18" s="52"/>
      <c r="AB18" s="51">
        <v>5130</v>
      </c>
      <c r="AC18" s="51">
        <v>7458</v>
      </c>
      <c r="AD18" s="52"/>
      <c r="AE18" s="51">
        <v>893</v>
      </c>
      <c r="AF18" s="51"/>
      <c r="AG18" s="51">
        <v>28</v>
      </c>
      <c r="AH18" s="51"/>
      <c r="AI18" s="51">
        <v>150</v>
      </c>
      <c r="AJ18" s="51">
        <f t="shared" si="0"/>
        <v>1071</v>
      </c>
      <c r="AK18" s="50"/>
      <c r="AL18" s="138" t="s">
        <v>137</v>
      </c>
      <c r="AM18" s="139"/>
      <c r="AN18" s="5"/>
      <c r="AO18" s="9"/>
      <c r="AP18" s="9"/>
      <c r="AQ18" s="51">
        <v>11092</v>
      </c>
      <c r="AR18" s="51">
        <v>975</v>
      </c>
      <c r="AS18" s="51">
        <v>1072</v>
      </c>
      <c r="AT18" s="51">
        <v>337096</v>
      </c>
      <c r="AU18" s="52"/>
      <c r="AV18" s="51">
        <v>12743</v>
      </c>
      <c r="AW18" s="51">
        <v>45</v>
      </c>
      <c r="AX18" s="51">
        <v>222798</v>
      </c>
      <c r="AY18" s="51">
        <v>559894</v>
      </c>
      <c r="AZ18" s="10"/>
      <c r="BA18" s="51">
        <v>105</v>
      </c>
      <c r="BB18" s="51">
        <v>131</v>
      </c>
      <c r="BC18" s="51">
        <v>493</v>
      </c>
      <c r="BD18" s="51">
        <v>7296</v>
      </c>
      <c r="BE18" s="52"/>
      <c r="BF18" s="51">
        <v>325006</v>
      </c>
      <c r="BG18" s="51"/>
      <c r="BH18" s="51">
        <v>12090</v>
      </c>
      <c r="BI18" s="51"/>
      <c r="BJ18" s="52"/>
      <c r="BK18" s="51">
        <v>6528</v>
      </c>
      <c r="BL18" s="51"/>
      <c r="BM18" s="51">
        <v>768</v>
      </c>
      <c r="BN18" s="51"/>
      <c r="BO18" s="53"/>
      <c r="BP18" s="52"/>
      <c r="BQ18" s="51">
        <v>750770</v>
      </c>
      <c r="BR18" s="51">
        <v>24523</v>
      </c>
      <c r="BS18" s="51">
        <v>17033</v>
      </c>
      <c r="BT18" s="51">
        <v>26552</v>
      </c>
      <c r="BU18" s="51">
        <v>23866</v>
      </c>
      <c r="BV18" s="124"/>
      <c r="BW18" s="51">
        <v>331354</v>
      </c>
      <c r="BX18" s="51">
        <v>464756</v>
      </c>
      <c r="BY18" s="51"/>
      <c r="BZ18" s="51" t="s">
        <v>127</v>
      </c>
      <c r="CA18" s="51">
        <f>BQ18+BR18+BS18+BT18</f>
        <v>818878</v>
      </c>
      <c r="CB18" s="52"/>
      <c r="CC18" s="51">
        <v>48060</v>
      </c>
      <c r="CD18" s="51">
        <v>48060</v>
      </c>
      <c r="CE18" s="52"/>
      <c r="CF18" s="51"/>
      <c r="CG18" s="51">
        <v>21141</v>
      </c>
      <c r="CH18" s="51">
        <v>41073</v>
      </c>
      <c r="CI18" s="54">
        <v>62214</v>
      </c>
      <c r="CJ18" s="54">
        <v>929152</v>
      </c>
      <c r="CK18" s="54">
        <v>1376000</v>
      </c>
      <c r="CL18" s="54">
        <f t="shared" si="5"/>
        <v>2305152</v>
      </c>
      <c r="CM18" s="55"/>
      <c r="CN18" s="76">
        <f t="shared" si="1"/>
        <v>37.60871300460881</v>
      </c>
      <c r="CO18" s="56">
        <f t="shared" si="2"/>
        <v>59.69237603420512</v>
      </c>
      <c r="CP18" s="56">
        <f t="shared" si="3"/>
        <v>2.6989109611860735</v>
      </c>
      <c r="CQ18" s="57">
        <v>8.1</v>
      </c>
      <c r="CR18" s="58"/>
      <c r="CS18" s="59"/>
      <c r="CT18" s="54">
        <v>325</v>
      </c>
      <c r="CU18" s="54">
        <v>16</v>
      </c>
      <c r="CV18" s="60"/>
      <c r="CW18" s="60"/>
      <c r="CX18" s="54">
        <v>151</v>
      </c>
      <c r="CY18" s="54">
        <v>246</v>
      </c>
      <c r="CZ18" s="60"/>
      <c r="DA18" s="54">
        <v>2390</v>
      </c>
      <c r="DB18" s="54">
        <v>1309</v>
      </c>
      <c r="DC18" s="54">
        <f>CT18+CU18+CX18+CY18+DA18+DB18</f>
        <v>4437</v>
      </c>
    </row>
    <row r="19" spans="1:107" ht="12.75">
      <c r="A19" s="24" t="s">
        <v>78</v>
      </c>
      <c r="C19" s="61">
        <v>37.2</v>
      </c>
      <c r="D19" s="61">
        <v>4</v>
      </c>
      <c r="F19" s="61">
        <v>56</v>
      </c>
      <c r="G19" s="61">
        <v>9.1</v>
      </c>
      <c r="H19" s="61">
        <v>13</v>
      </c>
      <c r="I19" s="61">
        <v>14</v>
      </c>
      <c r="K19" s="61">
        <v>3</v>
      </c>
      <c r="L19" s="61">
        <v>1</v>
      </c>
      <c r="N19" s="61">
        <f t="shared" si="4"/>
        <v>137.3</v>
      </c>
      <c r="O19" s="48"/>
      <c r="P19" s="61">
        <v>16.7</v>
      </c>
      <c r="Q19" s="61">
        <v>45</v>
      </c>
      <c r="R19" s="61">
        <v>54</v>
      </c>
      <c r="S19" s="61">
        <v>21.6</v>
      </c>
      <c r="V19" s="49"/>
      <c r="W19" s="50"/>
      <c r="X19" s="43">
        <v>299018</v>
      </c>
      <c r="Y19" s="43">
        <v>42262</v>
      </c>
      <c r="Z19" s="43">
        <v>108238</v>
      </c>
      <c r="AA19" s="52"/>
      <c r="AB19" s="43">
        <v>30919</v>
      </c>
      <c r="AC19" s="43">
        <v>3621</v>
      </c>
      <c r="AD19" s="52"/>
      <c r="AE19" s="43">
        <v>1701</v>
      </c>
      <c r="AG19" s="43">
        <v>105</v>
      </c>
      <c r="AH19" s="43">
        <v>336</v>
      </c>
      <c r="AI19" s="43">
        <v>137</v>
      </c>
      <c r="AJ19" s="79">
        <f t="shared" si="0"/>
        <v>2279</v>
      </c>
      <c r="AK19" s="50"/>
      <c r="AL19" s="136" t="s">
        <v>135</v>
      </c>
      <c r="AM19" s="137"/>
      <c r="AN19" s="49"/>
      <c r="AO19" s="50"/>
      <c r="AP19" s="50"/>
      <c r="AQ19" s="43">
        <v>23909</v>
      </c>
      <c r="AR19" s="43">
        <v>2354</v>
      </c>
      <c r="AS19" s="43">
        <v>877</v>
      </c>
      <c r="AT19" s="43">
        <v>741279</v>
      </c>
      <c r="AU19" s="52"/>
      <c r="AV19" s="43">
        <v>20602</v>
      </c>
      <c r="AW19" s="43">
        <v>88</v>
      </c>
      <c r="AX19" s="43">
        <v>468829</v>
      </c>
      <c r="AY19" s="43">
        <v>1210108</v>
      </c>
      <c r="AZ19" s="52"/>
      <c r="BA19" s="43">
        <v>266</v>
      </c>
      <c r="BB19" s="43">
        <v>192</v>
      </c>
      <c r="BC19" s="43">
        <v>818</v>
      </c>
      <c r="BD19" s="43">
        <v>18034</v>
      </c>
      <c r="BE19" s="52"/>
      <c r="BF19" s="43">
        <v>658736</v>
      </c>
      <c r="BG19" s="43">
        <v>26836</v>
      </c>
      <c r="BH19" s="43">
        <v>38733</v>
      </c>
      <c r="BI19" s="43">
        <v>16974</v>
      </c>
      <c r="BJ19" s="52"/>
      <c r="BK19" s="43">
        <v>9804</v>
      </c>
      <c r="BL19" s="43">
        <v>1546</v>
      </c>
      <c r="BM19" s="43">
        <v>2762</v>
      </c>
      <c r="BN19" s="43">
        <v>3922</v>
      </c>
      <c r="BO19" s="53"/>
      <c r="BP19" s="52"/>
      <c r="BQ19" s="43">
        <v>1497658</v>
      </c>
      <c r="BR19" s="43">
        <v>35677</v>
      </c>
      <c r="BS19" s="43">
        <v>177863</v>
      </c>
      <c r="BT19" s="43">
        <v>46779</v>
      </c>
      <c r="BU19" s="43">
        <v>4529</v>
      </c>
      <c r="BV19" s="124"/>
      <c r="BW19" s="43">
        <v>698430</v>
      </c>
      <c r="BX19" s="43">
        <v>980174</v>
      </c>
      <c r="BZ19" s="43" t="s">
        <v>127</v>
      </c>
      <c r="CA19" s="43">
        <f>BQ19+BR19+BS19+BT19</f>
        <v>1757977</v>
      </c>
      <c r="CB19" s="52"/>
      <c r="CC19" s="43">
        <v>149937</v>
      </c>
      <c r="CD19" s="43">
        <v>149937</v>
      </c>
      <c r="CE19" s="52"/>
      <c r="CF19" s="43">
        <v>102489</v>
      </c>
      <c r="CG19" s="43">
        <v>15302</v>
      </c>
      <c r="CH19" s="18">
        <v>331126</v>
      </c>
      <c r="CI19" s="62">
        <v>448917</v>
      </c>
      <c r="CJ19" s="62">
        <v>2356831</v>
      </c>
      <c r="CK19" s="62">
        <v>2976818</v>
      </c>
      <c r="CL19" s="62">
        <f t="shared" si="5"/>
        <v>5333649</v>
      </c>
      <c r="CM19" s="63"/>
      <c r="CN19" s="81">
        <f t="shared" si="1"/>
        <v>35.771270287939835</v>
      </c>
      <c r="CO19" s="64">
        <f t="shared" si="2"/>
        <v>55.81203412523021</v>
      </c>
      <c r="CP19" s="64">
        <f t="shared" si="3"/>
        <v>8.416695586829954</v>
      </c>
      <c r="CQ19" s="65">
        <v>8.2</v>
      </c>
      <c r="CR19" s="58"/>
      <c r="CS19" s="59"/>
      <c r="CT19" s="62">
        <v>723</v>
      </c>
      <c r="CU19" s="62">
        <v>80</v>
      </c>
      <c r="CV19" s="60"/>
      <c r="CW19" s="60"/>
      <c r="CX19" s="62">
        <v>530</v>
      </c>
      <c r="CY19" s="62">
        <v>609</v>
      </c>
      <c r="CZ19" s="60"/>
      <c r="DA19" s="62">
        <v>5772</v>
      </c>
      <c r="DB19" s="62">
        <v>2235</v>
      </c>
      <c r="DC19" s="62">
        <f>CT19+CU19+CX19+CY19+DA19+DB19</f>
        <v>9949</v>
      </c>
    </row>
    <row r="20" spans="1:107" ht="12.75">
      <c r="A20" s="11" t="s">
        <v>79</v>
      </c>
      <c r="C20" s="61"/>
      <c r="O20" s="48"/>
      <c r="V20" s="49"/>
      <c r="W20" s="50"/>
      <c r="AA20" s="52"/>
      <c r="AD20" s="52"/>
      <c r="AJ20" s="79"/>
      <c r="AK20" s="50"/>
      <c r="AU20" s="52"/>
      <c r="BE20" s="52"/>
      <c r="BJ20" s="52"/>
      <c r="BO20" s="53"/>
      <c r="BP20" s="52"/>
      <c r="BV20" s="124"/>
      <c r="CB20" s="52"/>
      <c r="CE20" s="52"/>
      <c r="CI20" s="62"/>
      <c r="CJ20" s="62"/>
      <c r="CK20" s="62"/>
      <c r="CL20" s="62"/>
      <c r="CM20" s="63"/>
      <c r="CN20" s="81"/>
      <c r="CO20" s="64"/>
      <c r="CP20" s="64"/>
      <c r="CQ20" s="65"/>
      <c r="CR20" s="58"/>
      <c r="CS20" s="59"/>
      <c r="CT20" s="62"/>
      <c r="CU20" s="62"/>
      <c r="CV20" s="60"/>
      <c r="CW20" s="60"/>
      <c r="CX20" s="62"/>
      <c r="CY20" s="62"/>
      <c r="CZ20" s="60"/>
      <c r="DA20" s="62"/>
      <c r="DB20" s="62"/>
      <c r="DC20" s="62"/>
    </row>
    <row r="21" spans="1:107" s="17" customFormat="1" ht="12.75">
      <c r="A21" s="85" t="s">
        <v>80</v>
      </c>
      <c r="B21" s="39"/>
      <c r="C21" s="46">
        <v>21.5</v>
      </c>
      <c r="D21" s="46"/>
      <c r="E21" s="46">
        <v>13.6</v>
      </c>
      <c r="F21" s="46">
        <v>33.9</v>
      </c>
      <c r="G21" s="46"/>
      <c r="H21" s="46">
        <v>4.8</v>
      </c>
      <c r="I21" s="46">
        <v>2.8</v>
      </c>
      <c r="J21" s="46">
        <v>7.3</v>
      </c>
      <c r="K21" s="46">
        <v>2</v>
      </c>
      <c r="L21" s="46"/>
      <c r="M21" s="46"/>
      <c r="N21" s="46">
        <f t="shared" si="4"/>
        <v>85.89999999999999</v>
      </c>
      <c r="O21" s="48"/>
      <c r="P21" s="46">
        <v>6.5</v>
      </c>
      <c r="Q21" s="46">
        <v>29.3</v>
      </c>
      <c r="R21" s="46">
        <v>25.7</v>
      </c>
      <c r="S21" s="46">
        <v>18.1</v>
      </c>
      <c r="T21" s="46">
        <v>6.3</v>
      </c>
      <c r="U21" s="46"/>
      <c r="V21" s="49"/>
      <c r="W21" s="50"/>
      <c r="X21" s="51">
        <v>73379</v>
      </c>
      <c r="Y21" s="51">
        <v>600212</v>
      </c>
      <c r="Z21" s="51">
        <v>85122</v>
      </c>
      <c r="AA21" s="52"/>
      <c r="AB21" s="51">
        <v>3696</v>
      </c>
      <c r="AC21" s="51">
        <v>4638</v>
      </c>
      <c r="AD21" s="52"/>
      <c r="AE21" s="51">
        <v>475</v>
      </c>
      <c r="AF21" s="51"/>
      <c r="AG21" s="51">
        <v>300</v>
      </c>
      <c r="AH21" s="51">
        <v>180</v>
      </c>
      <c r="AI21" s="51">
        <v>130</v>
      </c>
      <c r="AJ21" s="51">
        <f t="shared" si="0"/>
        <v>1085</v>
      </c>
      <c r="AK21" s="50"/>
      <c r="AL21" s="138" t="s">
        <v>138</v>
      </c>
      <c r="AM21" s="139"/>
      <c r="AN21" s="5"/>
      <c r="AO21" s="9"/>
      <c r="AP21" s="9"/>
      <c r="AQ21" s="51">
        <v>16966</v>
      </c>
      <c r="AR21" s="51"/>
      <c r="AS21" s="51">
        <v>893</v>
      </c>
      <c r="AT21" s="51">
        <v>342950</v>
      </c>
      <c r="AU21" s="52"/>
      <c r="AV21" s="51">
        <v>13286</v>
      </c>
      <c r="AW21" s="51">
        <v>1519</v>
      </c>
      <c r="AX21" s="51">
        <v>261498</v>
      </c>
      <c r="AY21" s="51">
        <v>604448</v>
      </c>
      <c r="AZ21" s="10"/>
      <c r="BA21" s="51">
        <v>135</v>
      </c>
      <c r="BB21" s="51">
        <v>113</v>
      </c>
      <c r="BC21" s="51">
        <v>29</v>
      </c>
      <c r="BD21" s="51">
        <v>8298</v>
      </c>
      <c r="BE21" s="52"/>
      <c r="BF21" s="51">
        <v>251269</v>
      </c>
      <c r="BG21" s="51">
        <v>12727</v>
      </c>
      <c r="BH21" s="51">
        <v>31534</v>
      </c>
      <c r="BI21" s="51">
        <v>47420</v>
      </c>
      <c r="BJ21" s="52"/>
      <c r="BK21" s="51">
        <v>4506</v>
      </c>
      <c r="BL21" s="51">
        <v>648</v>
      </c>
      <c r="BM21" s="51">
        <v>1448</v>
      </c>
      <c r="BN21" s="51">
        <v>1844</v>
      </c>
      <c r="BO21" s="53"/>
      <c r="BP21" s="52"/>
      <c r="BQ21" s="51">
        <v>853830</v>
      </c>
      <c r="BR21" s="51">
        <v>6314</v>
      </c>
      <c r="BS21" s="51">
        <v>22707</v>
      </c>
      <c r="BT21" s="51">
        <v>27641</v>
      </c>
      <c r="BU21" s="51">
        <v>12179</v>
      </c>
      <c r="BV21" s="124"/>
      <c r="BW21" s="51">
        <v>401204</v>
      </c>
      <c r="BX21" s="51">
        <v>509288</v>
      </c>
      <c r="BY21" s="51" t="s">
        <v>127</v>
      </c>
      <c r="BZ21" s="51" t="s">
        <v>127</v>
      </c>
      <c r="CA21" s="51">
        <f>BQ21+BR21+BS21+BT21</f>
        <v>910492</v>
      </c>
      <c r="CB21" s="52"/>
      <c r="CC21" s="51">
        <v>152156</v>
      </c>
      <c r="CD21" s="51">
        <v>152156</v>
      </c>
      <c r="CE21" s="52"/>
      <c r="CF21" s="51">
        <v>2598</v>
      </c>
      <c r="CG21" s="51">
        <v>51405</v>
      </c>
      <c r="CH21" s="51">
        <v>65483</v>
      </c>
      <c r="CI21" s="54">
        <v>119486</v>
      </c>
      <c r="CJ21" s="54">
        <v>1182134</v>
      </c>
      <c r="CK21" s="54">
        <v>1706847</v>
      </c>
      <c r="CL21" s="54">
        <f t="shared" si="5"/>
        <v>2888981</v>
      </c>
      <c r="CM21" s="55"/>
      <c r="CN21" s="76">
        <f t="shared" si="1"/>
        <v>36.78279642545243</v>
      </c>
      <c r="CO21" s="56">
        <f t="shared" si="2"/>
        <v>59.08128160067512</v>
      </c>
      <c r="CP21" s="56">
        <f t="shared" si="3"/>
        <v>4.135921973872449</v>
      </c>
      <c r="CQ21" s="57">
        <v>8.5</v>
      </c>
      <c r="CR21" s="58"/>
      <c r="CS21" s="59"/>
      <c r="CT21" s="54">
        <v>399</v>
      </c>
      <c r="CU21" s="54">
        <v>16</v>
      </c>
      <c r="CV21" s="60"/>
      <c r="CW21" s="60"/>
      <c r="CX21" s="54">
        <v>198</v>
      </c>
      <c r="CY21" s="54">
        <v>454</v>
      </c>
      <c r="CZ21" s="60"/>
      <c r="DA21" s="54">
        <v>2903</v>
      </c>
      <c r="DB21" s="54">
        <v>1674</v>
      </c>
      <c r="DC21" s="54">
        <f>CT21+CU21+CX21+CY21+DA21+DB21</f>
        <v>5644</v>
      </c>
    </row>
    <row r="22" spans="1:107" ht="12.75" customHeight="1">
      <c r="A22" s="11" t="s">
        <v>81</v>
      </c>
      <c r="C22" s="61"/>
      <c r="O22" s="48"/>
      <c r="V22" s="49"/>
      <c r="W22" s="50"/>
      <c r="AA22" s="52"/>
      <c r="AD22" s="52"/>
      <c r="AJ22" s="79"/>
      <c r="AK22" s="50"/>
      <c r="AU22" s="52"/>
      <c r="BE22" s="52"/>
      <c r="BJ22" s="52"/>
      <c r="BO22" s="53"/>
      <c r="BP22" s="52"/>
      <c r="BV22" s="124"/>
      <c r="CB22" s="52"/>
      <c r="CE22" s="52"/>
      <c r="CI22" s="62"/>
      <c r="CJ22" s="62"/>
      <c r="CK22" s="62"/>
      <c r="CL22" s="62"/>
      <c r="CM22" s="63"/>
      <c r="CN22" s="81"/>
      <c r="CO22" s="64"/>
      <c r="CP22" s="64"/>
      <c r="CQ22" s="65"/>
      <c r="CR22" s="58"/>
      <c r="CS22" s="59"/>
      <c r="CT22" s="62"/>
      <c r="CU22" s="62"/>
      <c r="CV22" s="60"/>
      <c r="CW22" s="60"/>
      <c r="CX22" s="62"/>
      <c r="CY22" s="62"/>
      <c r="CZ22" s="60"/>
      <c r="DA22" s="62"/>
      <c r="DB22" s="62"/>
      <c r="DC22" s="62"/>
    </row>
    <row r="23" spans="1:107" s="72" customFormat="1" ht="12.75">
      <c r="A23" s="24" t="s">
        <v>82</v>
      </c>
      <c r="B23" s="39"/>
      <c r="C23" s="61">
        <v>20.1</v>
      </c>
      <c r="D23" s="61">
        <v>3.8</v>
      </c>
      <c r="E23" s="61">
        <v>2.5</v>
      </c>
      <c r="F23" s="61">
        <v>2.6</v>
      </c>
      <c r="G23" s="61">
        <v>18.2</v>
      </c>
      <c r="H23" s="61">
        <v>3.5</v>
      </c>
      <c r="I23" s="61">
        <v>2</v>
      </c>
      <c r="J23" s="61"/>
      <c r="K23" s="61"/>
      <c r="L23" s="61"/>
      <c r="M23" s="61"/>
      <c r="N23" s="61">
        <f t="shared" si="4"/>
        <v>52.7</v>
      </c>
      <c r="O23" s="48"/>
      <c r="P23" s="61">
        <v>2</v>
      </c>
      <c r="Q23" s="61">
        <v>24.9</v>
      </c>
      <c r="R23" s="61">
        <v>19.2</v>
      </c>
      <c r="S23" s="61">
        <v>4.6</v>
      </c>
      <c r="T23" s="61">
        <v>7.6</v>
      </c>
      <c r="U23" s="61">
        <v>2</v>
      </c>
      <c r="V23" s="49"/>
      <c r="W23" s="50"/>
      <c r="X23" s="43">
        <v>71609</v>
      </c>
      <c r="Y23" s="43">
        <v>24593</v>
      </c>
      <c r="Z23" s="43">
        <v>18306</v>
      </c>
      <c r="AA23" s="52"/>
      <c r="AB23" s="43">
        <v>3569</v>
      </c>
      <c r="AC23" s="43">
        <v>6515</v>
      </c>
      <c r="AD23" s="52"/>
      <c r="AE23" s="43">
        <v>286</v>
      </c>
      <c r="AF23" s="43"/>
      <c r="AG23" s="43">
        <v>200</v>
      </c>
      <c r="AH23" s="43"/>
      <c r="AI23" s="43"/>
      <c r="AJ23" s="79">
        <f t="shared" si="0"/>
        <v>486</v>
      </c>
      <c r="AK23" s="50"/>
      <c r="AL23" s="136" t="s">
        <v>139</v>
      </c>
      <c r="AM23" s="137"/>
      <c r="AN23" s="67"/>
      <c r="AO23" s="68"/>
      <c r="AP23" s="68"/>
      <c r="AQ23" s="43">
        <v>11272</v>
      </c>
      <c r="AR23" s="43">
        <v>4500</v>
      </c>
      <c r="AS23" s="43">
        <v>7755</v>
      </c>
      <c r="AT23" s="43">
        <v>203462</v>
      </c>
      <c r="AU23" s="52"/>
      <c r="AV23" s="43">
        <v>4381</v>
      </c>
      <c r="AW23" s="43"/>
      <c r="AX23" s="43">
        <v>34215</v>
      </c>
      <c r="AY23" s="43">
        <v>34215</v>
      </c>
      <c r="AZ23" s="70"/>
      <c r="BA23" s="43">
        <v>55</v>
      </c>
      <c r="BB23" s="43">
        <v>65</v>
      </c>
      <c r="BC23" s="43">
        <v>35</v>
      </c>
      <c r="BD23" s="43">
        <v>3584</v>
      </c>
      <c r="BE23" s="52"/>
      <c r="BF23" s="43">
        <v>164646</v>
      </c>
      <c r="BG23" s="43"/>
      <c r="BH23" s="43"/>
      <c r="BI23" s="43">
        <v>38816</v>
      </c>
      <c r="BJ23" s="52"/>
      <c r="BK23" s="43">
        <v>3220</v>
      </c>
      <c r="BL23" s="43"/>
      <c r="BM23" s="43"/>
      <c r="BN23" s="43">
        <v>399</v>
      </c>
      <c r="BO23" s="53"/>
      <c r="BP23" s="52"/>
      <c r="BQ23" s="43">
        <v>375360</v>
      </c>
      <c r="BR23" s="43"/>
      <c r="BS23" s="43">
        <v>142731</v>
      </c>
      <c r="BT23" s="43">
        <v>20000</v>
      </c>
      <c r="BU23" s="43">
        <v>20000</v>
      </c>
      <c r="BV23" s="124"/>
      <c r="BW23" s="43">
        <v>312968</v>
      </c>
      <c r="BX23" s="43">
        <v>208049</v>
      </c>
      <c r="BY23" s="43"/>
      <c r="BZ23" s="43" t="s">
        <v>127</v>
      </c>
      <c r="CA23" s="43">
        <f>BQ23+BR23+BS23+BT23</f>
        <v>538091</v>
      </c>
      <c r="CB23" s="52"/>
      <c r="CC23" s="43">
        <v>15737</v>
      </c>
      <c r="CD23" s="43">
        <v>15737</v>
      </c>
      <c r="CE23" s="52"/>
      <c r="CF23" s="43">
        <v>12269</v>
      </c>
      <c r="CG23" s="43">
        <v>57769</v>
      </c>
      <c r="CH23" s="43">
        <v>225176</v>
      </c>
      <c r="CI23" s="62">
        <v>295214</v>
      </c>
      <c r="CJ23" s="62">
        <v>849042</v>
      </c>
      <c r="CK23" s="62">
        <v>1241650</v>
      </c>
      <c r="CL23" s="62">
        <f t="shared" si="5"/>
        <v>2090692</v>
      </c>
      <c r="CM23" s="63"/>
      <c r="CN23" s="81">
        <f t="shared" si="1"/>
        <v>26.490176458320974</v>
      </c>
      <c r="CO23" s="64">
        <f t="shared" si="2"/>
        <v>59.389427041381516</v>
      </c>
      <c r="CP23" s="64">
        <f t="shared" si="3"/>
        <v>14.120396500297508</v>
      </c>
      <c r="CQ23" s="65">
        <v>10</v>
      </c>
      <c r="CR23" s="58"/>
      <c r="CS23" s="59"/>
      <c r="CT23" s="62">
        <v>219</v>
      </c>
      <c r="CU23" s="62">
        <v>35</v>
      </c>
      <c r="CV23" s="60"/>
      <c r="CW23" s="60"/>
      <c r="CX23" s="62">
        <v>44</v>
      </c>
      <c r="CY23" s="62">
        <v>420</v>
      </c>
      <c r="CZ23" s="60"/>
      <c r="DA23" s="62">
        <v>1553</v>
      </c>
      <c r="DB23" s="62">
        <v>3771</v>
      </c>
      <c r="DC23" s="62">
        <f>CT23+CU23+CX23+CY23+DA23+DB23</f>
        <v>6042</v>
      </c>
    </row>
    <row r="24" spans="1:107" s="17" customFormat="1" ht="12.75">
      <c r="A24" s="85" t="s">
        <v>83</v>
      </c>
      <c r="B24" s="39"/>
      <c r="C24" s="46">
        <v>28</v>
      </c>
      <c r="D24" s="46"/>
      <c r="E24" s="46">
        <v>5.7</v>
      </c>
      <c r="F24" s="46">
        <v>10</v>
      </c>
      <c r="G24" s="46">
        <v>29.5</v>
      </c>
      <c r="H24" s="46">
        <v>6.7</v>
      </c>
      <c r="I24" s="46">
        <v>13.2</v>
      </c>
      <c r="J24" s="46">
        <v>12.9</v>
      </c>
      <c r="K24" s="46">
        <v>2.5</v>
      </c>
      <c r="L24" s="46">
        <v>1</v>
      </c>
      <c r="M24" s="46"/>
      <c r="N24" s="46">
        <f t="shared" si="4"/>
        <v>109.50000000000001</v>
      </c>
      <c r="O24" s="48"/>
      <c r="P24" s="46">
        <v>16</v>
      </c>
      <c r="Q24" s="46">
        <v>40.7</v>
      </c>
      <c r="R24" s="46">
        <v>41.8</v>
      </c>
      <c r="S24" s="46"/>
      <c r="T24" s="46"/>
      <c r="U24" s="46">
        <v>3.3</v>
      </c>
      <c r="V24" s="49"/>
      <c r="W24" s="50"/>
      <c r="X24" s="51">
        <v>188934</v>
      </c>
      <c r="Y24" s="51"/>
      <c r="Z24" s="51">
        <v>175939</v>
      </c>
      <c r="AA24" s="52"/>
      <c r="AB24" s="51">
        <v>8474</v>
      </c>
      <c r="AC24" s="51">
        <v>5459</v>
      </c>
      <c r="AD24" s="52"/>
      <c r="AE24" s="51">
        <v>1082</v>
      </c>
      <c r="AF24" s="51"/>
      <c r="AG24" s="51"/>
      <c r="AH24" s="51"/>
      <c r="AI24" s="51"/>
      <c r="AJ24" s="51">
        <f>SUM(AE24:AI24)</f>
        <v>1082</v>
      </c>
      <c r="AK24" s="50"/>
      <c r="AL24" s="138" t="s">
        <v>140</v>
      </c>
      <c r="AM24" s="139"/>
      <c r="AN24" s="5"/>
      <c r="AO24" s="9"/>
      <c r="AP24" s="9"/>
      <c r="AQ24" s="51">
        <v>24691</v>
      </c>
      <c r="AR24" s="51">
        <v>2085</v>
      </c>
      <c r="AS24" s="51">
        <v>126</v>
      </c>
      <c r="AT24" s="51">
        <v>416191</v>
      </c>
      <c r="AU24" s="52"/>
      <c r="AV24" s="51">
        <v>8659</v>
      </c>
      <c r="AW24" s="51"/>
      <c r="AX24" s="51">
        <v>159458</v>
      </c>
      <c r="AY24" s="51">
        <v>159458</v>
      </c>
      <c r="AZ24" s="10"/>
      <c r="BA24" s="51">
        <v>31</v>
      </c>
      <c r="BB24" s="51">
        <v>312</v>
      </c>
      <c r="BC24" s="51">
        <v>163</v>
      </c>
      <c r="BD24" s="51">
        <v>11354</v>
      </c>
      <c r="BE24" s="52"/>
      <c r="BF24" s="51">
        <v>416191</v>
      </c>
      <c r="BG24" s="51"/>
      <c r="BH24" s="51"/>
      <c r="BI24" s="51"/>
      <c r="BJ24" s="52"/>
      <c r="BK24" s="51">
        <v>11354</v>
      </c>
      <c r="BL24" s="51"/>
      <c r="BM24" s="51"/>
      <c r="BN24" s="51"/>
      <c r="BO24" s="53"/>
      <c r="BP24" s="52"/>
      <c r="BQ24" s="51">
        <v>1148904</v>
      </c>
      <c r="BR24" s="51">
        <v>4851</v>
      </c>
      <c r="BS24" s="51"/>
      <c r="BT24" s="51">
        <v>12105</v>
      </c>
      <c r="BU24" s="51">
        <v>11721</v>
      </c>
      <c r="BV24" s="124"/>
      <c r="BW24" s="51">
        <v>587206</v>
      </c>
      <c r="BX24" s="51">
        <v>535917</v>
      </c>
      <c r="BY24" s="51"/>
      <c r="BZ24" s="51">
        <v>4384</v>
      </c>
      <c r="CA24" s="51">
        <f>BQ24+BR24+BS24+BT24</f>
        <v>1165860</v>
      </c>
      <c r="CB24" s="52"/>
      <c r="CC24" s="51">
        <v>163035</v>
      </c>
      <c r="CD24" s="51">
        <v>163035</v>
      </c>
      <c r="CE24" s="52"/>
      <c r="CF24" s="51">
        <v>12687</v>
      </c>
      <c r="CG24" s="51">
        <v>41085</v>
      </c>
      <c r="CH24" s="18">
        <v>33523</v>
      </c>
      <c r="CI24" s="54">
        <v>87295</v>
      </c>
      <c r="CJ24" s="54">
        <v>1416190</v>
      </c>
      <c r="CK24" s="54">
        <v>2303769</v>
      </c>
      <c r="CL24" s="54">
        <f t="shared" si="5"/>
        <v>3719959</v>
      </c>
      <c r="CM24" s="55"/>
      <c r="CN24" s="76">
        <f t="shared" si="1"/>
        <v>35.72337759636598</v>
      </c>
      <c r="CO24" s="56">
        <f t="shared" si="2"/>
        <v>61.92995675489972</v>
      </c>
      <c r="CP24" s="56">
        <f t="shared" si="3"/>
        <v>2.3466656487343007</v>
      </c>
      <c r="CQ24" s="57">
        <v>8.8</v>
      </c>
      <c r="CR24" s="58"/>
      <c r="CS24" s="59"/>
      <c r="CT24" s="54">
        <v>502</v>
      </c>
      <c r="CU24" s="54">
        <v>36</v>
      </c>
      <c r="CV24" s="60"/>
      <c r="CW24" s="60"/>
      <c r="CX24" s="54">
        <v>341</v>
      </c>
      <c r="CY24" s="54">
        <v>483</v>
      </c>
      <c r="CZ24" s="60"/>
      <c r="DA24" s="54">
        <v>5111</v>
      </c>
      <c r="DB24" s="54">
        <v>2931</v>
      </c>
      <c r="DC24" s="54">
        <f>CT24+CU24+CX24+CY24+DA24+DB24</f>
        <v>9404</v>
      </c>
    </row>
    <row r="25" spans="1:107" s="72" customFormat="1" ht="12.75">
      <c r="A25" s="24" t="s">
        <v>100</v>
      </c>
      <c r="B25" s="39"/>
      <c r="C25" s="61">
        <v>40.4</v>
      </c>
      <c r="D25" s="61">
        <v>12</v>
      </c>
      <c r="E25" s="61">
        <v>9.1</v>
      </c>
      <c r="F25" s="61">
        <v>56.5</v>
      </c>
      <c r="G25" s="61">
        <v>11.4</v>
      </c>
      <c r="H25" s="61">
        <v>10.6</v>
      </c>
      <c r="I25" s="61">
        <v>31</v>
      </c>
      <c r="J25" s="61"/>
      <c r="K25" s="61">
        <v>3</v>
      </c>
      <c r="L25" s="61">
        <v>1.8</v>
      </c>
      <c r="M25" s="61"/>
      <c r="N25" s="61">
        <f t="shared" si="4"/>
        <v>175.8</v>
      </c>
      <c r="O25" s="48"/>
      <c r="P25" s="61">
        <v>11</v>
      </c>
      <c r="Q25" s="61">
        <v>51.9</v>
      </c>
      <c r="R25" s="61">
        <v>57.5</v>
      </c>
      <c r="S25" s="61">
        <v>55.3</v>
      </c>
      <c r="T25" s="61">
        <v>2</v>
      </c>
      <c r="U25" s="61"/>
      <c r="V25" s="49"/>
      <c r="W25" s="50"/>
      <c r="X25" s="43">
        <v>376703</v>
      </c>
      <c r="Y25" s="43">
        <v>249933</v>
      </c>
      <c r="Z25" s="43">
        <v>70034</v>
      </c>
      <c r="AA25" s="52"/>
      <c r="AB25" s="43">
        <v>23355</v>
      </c>
      <c r="AC25" s="43">
        <v>7244</v>
      </c>
      <c r="AD25" s="52"/>
      <c r="AE25" s="43">
        <v>2026</v>
      </c>
      <c r="AF25" s="43"/>
      <c r="AG25" s="43">
        <v>658</v>
      </c>
      <c r="AH25" s="43">
        <v>552</v>
      </c>
      <c r="AI25" s="43">
        <v>362</v>
      </c>
      <c r="AJ25" s="79">
        <f t="shared" si="0"/>
        <v>3598</v>
      </c>
      <c r="AK25" s="50"/>
      <c r="AL25" s="136" t="s">
        <v>141</v>
      </c>
      <c r="AM25" s="137"/>
      <c r="AN25" s="67"/>
      <c r="AO25" s="68"/>
      <c r="AP25" s="68"/>
      <c r="AQ25" s="43">
        <v>27663</v>
      </c>
      <c r="AR25" s="43">
        <v>4571</v>
      </c>
      <c r="AS25" s="43">
        <v>590</v>
      </c>
      <c r="AT25" s="43">
        <v>718878</v>
      </c>
      <c r="AU25" s="52"/>
      <c r="AV25" s="43">
        <v>11068</v>
      </c>
      <c r="AW25" s="43"/>
      <c r="AX25" s="43">
        <v>309667</v>
      </c>
      <c r="AY25" s="43">
        <v>309667</v>
      </c>
      <c r="AZ25" s="70"/>
      <c r="BA25" s="43">
        <v>149</v>
      </c>
      <c r="BB25" s="43">
        <v>118</v>
      </c>
      <c r="BC25" s="43">
        <v>246</v>
      </c>
      <c r="BD25" s="43">
        <v>14000</v>
      </c>
      <c r="BE25" s="52"/>
      <c r="BF25" s="43">
        <v>564314</v>
      </c>
      <c r="BG25" s="43">
        <v>33811</v>
      </c>
      <c r="BH25" s="43">
        <v>53980</v>
      </c>
      <c r="BI25" s="43">
        <v>66773</v>
      </c>
      <c r="BJ25" s="52"/>
      <c r="BK25" s="43">
        <v>7029</v>
      </c>
      <c r="BL25" s="43">
        <v>1882</v>
      </c>
      <c r="BM25" s="43">
        <v>2365</v>
      </c>
      <c r="BN25" s="43">
        <v>2821</v>
      </c>
      <c r="BO25" s="53"/>
      <c r="BP25" s="52"/>
      <c r="BQ25" s="43">
        <v>1409189</v>
      </c>
      <c r="BR25" s="43"/>
      <c r="BS25" s="43">
        <v>42650</v>
      </c>
      <c r="BT25" s="43">
        <v>453673</v>
      </c>
      <c r="BU25" s="43">
        <v>420808</v>
      </c>
      <c r="BV25" s="124"/>
      <c r="BW25" s="43">
        <v>792779</v>
      </c>
      <c r="BX25" s="43">
        <v>1054944</v>
      </c>
      <c r="BY25" s="43"/>
      <c r="BZ25" s="43">
        <v>4830</v>
      </c>
      <c r="CA25" s="43">
        <f>BQ25+BR25+BS25+BT25</f>
        <v>1905512</v>
      </c>
      <c r="CB25" s="52"/>
      <c r="CC25" s="43">
        <v>161234</v>
      </c>
      <c r="CD25" s="43">
        <v>161234</v>
      </c>
      <c r="CE25" s="52"/>
      <c r="CF25" s="43"/>
      <c r="CG25" s="43">
        <v>49122</v>
      </c>
      <c r="CH25" s="43">
        <v>451788</v>
      </c>
      <c r="CI25" s="62">
        <v>500910</v>
      </c>
      <c r="CJ25" s="62">
        <v>2567656</v>
      </c>
      <c r="CK25" s="62">
        <v>3927709</v>
      </c>
      <c r="CL25" s="62">
        <f t="shared" si="5"/>
        <v>6495365</v>
      </c>
      <c r="CM25" s="63"/>
      <c r="CN25" s="81">
        <f t="shared" si="1"/>
        <v>31.818781546533565</v>
      </c>
      <c r="CO25" s="64">
        <f t="shared" si="2"/>
        <v>60.46941164969174</v>
      </c>
      <c r="CP25" s="64">
        <f t="shared" si="3"/>
        <v>7.711806803774691</v>
      </c>
      <c r="CQ25" s="65">
        <v>7.2</v>
      </c>
      <c r="CR25" s="58"/>
      <c r="CS25" s="59"/>
      <c r="CT25" s="62">
        <v>1108</v>
      </c>
      <c r="CU25" s="62">
        <v>89</v>
      </c>
      <c r="CV25" s="60"/>
      <c r="CW25" s="60"/>
      <c r="CX25" s="62">
        <v>770</v>
      </c>
      <c r="CY25" s="62">
        <v>1595</v>
      </c>
      <c r="CZ25" s="60"/>
      <c r="DA25" s="62">
        <v>8889</v>
      </c>
      <c r="DB25" s="62">
        <v>2565</v>
      </c>
      <c r="DC25" s="62">
        <f>CT25+CU25+CX25+CY25+DA25+DB25</f>
        <v>15016</v>
      </c>
    </row>
    <row r="26" spans="1:107" s="17" customFormat="1" ht="12.75">
      <c r="A26" s="85" t="s">
        <v>84</v>
      </c>
      <c r="B26" s="39"/>
      <c r="C26" s="46">
        <v>45.9</v>
      </c>
      <c r="D26" s="46">
        <v>3.8</v>
      </c>
      <c r="E26" s="46">
        <v>8.6</v>
      </c>
      <c r="F26" s="46">
        <v>71.9</v>
      </c>
      <c r="G26" s="46">
        <v>12.5</v>
      </c>
      <c r="H26" s="46">
        <v>12.8</v>
      </c>
      <c r="I26" s="46">
        <v>16</v>
      </c>
      <c r="J26" s="46">
        <v>5</v>
      </c>
      <c r="K26" s="46"/>
      <c r="L26" s="46"/>
      <c r="M26" s="46">
        <v>6.9</v>
      </c>
      <c r="N26" s="46">
        <f t="shared" si="4"/>
        <v>183.4</v>
      </c>
      <c r="O26" s="48"/>
      <c r="P26" s="46">
        <v>17.8</v>
      </c>
      <c r="Q26" s="46">
        <v>59.5</v>
      </c>
      <c r="R26" s="46">
        <v>50.5</v>
      </c>
      <c r="S26" s="46">
        <v>46.7</v>
      </c>
      <c r="T26" s="46"/>
      <c r="U26" s="46">
        <v>6.9</v>
      </c>
      <c r="V26" s="49"/>
      <c r="W26" s="50"/>
      <c r="X26" s="51">
        <v>302962</v>
      </c>
      <c r="Y26" s="51">
        <v>180565</v>
      </c>
      <c r="Z26" s="51">
        <v>116072</v>
      </c>
      <c r="AA26" s="52"/>
      <c r="AB26" s="51">
        <v>16976</v>
      </c>
      <c r="AC26" s="51">
        <v>9334</v>
      </c>
      <c r="AD26" s="52"/>
      <c r="AE26" s="51">
        <v>1432</v>
      </c>
      <c r="AF26" s="51"/>
      <c r="AG26" s="51"/>
      <c r="AH26" s="51">
        <v>377</v>
      </c>
      <c r="AI26" s="51">
        <v>442</v>
      </c>
      <c r="AJ26" s="51">
        <f t="shared" si="0"/>
        <v>2251</v>
      </c>
      <c r="AK26" s="50"/>
      <c r="AL26" s="138" t="s">
        <v>142</v>
      </c>
      <c r="AM26" s="139"/>
      <c r="AN26" s="5"/>
      <c r="AO26" s="9"/>
      <c r="AP26" s="9"/>
      <c r="AQ26" s="51">
        <v>58504</v>
      </c>
      <c r="AR26" s="51">
        <v>9037</v>
      </c>
      <c r="AS26" s="51">
        <v>202</v>
      </c>
      <c r="AT26" s="51">
        <v>935649</v>
      </c>
      <c r="AU26" s="52"/>
      <c r="AV26" s="51">
        <v>14577</v>
      </c>
      <c r="AW26" s="51"/>
      <c r="AX26" s="51">
        <v>420232</v>
      </c>
      <c r="AY26" s="51">
        <v>1355881</v>
      </c>
      <c r="AZ26" s="10"/>
      <c r="BA26" s="51">
        <v>172</v>
      </c>
      <c r="BB26" s="51">
        <v>135</v>
      </c>
      <c r="BC26" s="51">
        <v>219</v>
      </c>
      <c r="BD26" s="51">
        <v>11619</v>
      </c>
      <c r="BE26" s="52"/>
      <c r="BF26" s="51">
        <v>706602</v>
      </c>
      <c r="BG26" s="51">
        <v>46421</v>
      </c>
      <c r="BH26" s="51">
        <v>36681</v>
      </c>
      <c r="BI26" s="51">
        <v>145945</v>
      </c>
      <c r="BJ26" s="52"/>
      <c r="BK26" s="51">
        <v>5265</v>
      </c>
      <c r="BL26" s="51">
        <v>922</v>
      </c>
      <c r="BM26" s="51">
        <v>1991</v>
      </c>
      <c r="BN26" s="51">
        <v>3441</v>
      </c>
      <c r="BO26" s="53"/>
      <c r="BP26" s="52"/>
      <c r="BQ26" s="51">
        <v>1526068</v>
      </c>
      <c r="BR26" s="51">
        <v>13183</v>
      </c>
      <c r="BS26" s="51">
        <v>278165</v>
      </c>
      <c r="BT26" s="51">
        <v>85429</v>
      </c>
      <c r="BU26" s="51">
        <v>58929</v>
      </c>
      <c r="BV26" s="124"/>
      <c r="BW26" s="51">
        <v>867632</v>
      </c>
      <c r="BX26" s="51">
        <v>937702</v>
      </c>
      <c r="BY26" s="51"/>
      <c r="BZ26" s="51">
        <v>4688</v>
      </c>
      <c r="CA26" s="51">
        <f>BQ26+BR26+BS26+BT26</f>
        <v>1902845</v>
      </c>
      <c r="CB26" s="52"/>
      <c r="CC26" s="51">
        <v>140350</v>
      </c>
      <c r="CD26" s="51">
        <v>140350</v>
      </c>
      <c r="CE26" s="52"/>
      <c r="CF26" s="51">
        <v>4507</v>
      </c>
      <c r="CG26" s="51">
        <v>143379</v>
      </c>
      <c r="CH26" s="69">
        <v>299671</v>
      </c>
      <c r="CI26" s="54">
        <v>447557</v>
      </c>
      <c r="CJ26" s="54">
        <v>2490752</v>
      </c>
      <c r="CK26" s="54">
        <v>3741033</v>
      </c>
      <c r="CL26" s="54">
        <f t="shared" si="5"/>
        <v>6231785</v>
      </c>
      <c r="CM26" s="55"/>
      <c r="CN26" s="76">
        <f t="shared" si="1"/>
        <v>32.78667348119359</v>
      </c>
      <c r="CO26" s="56">
        <f t="shared" si="2"/>
        <v>60.03148375625924</v>
      </c>
      <c r="CP26" s="56">
        <f t="shared" si="3"/>
        <v>7.181842762547168</v>
      </c>
      <c r="CQ26" s="117" t="s">
        <v>127</v>
      </c>
      <c r="CR26" s="74"/>
      <c r="CS26" s="48"/>
      <c r="CT26" s="54">
        <v>1324</v>
      </c>
      <c r="CU26" s="54">
        <v>191</v>
      </c>
      <c r="CV26" s="60"/>
      <c r="CW26" s="60"/>
      <c r="CX26" s="54">
        <v>953</v>
      </c>
      <c r="CY26" s="54">
        <v>1473</v>
      </c>
      <c r="CZ26" s="60"/>
      <c r="DA26" s="54">
        <v>10332</v>
      </c>
      <c r="DB26" s="54">
        <v>2950</v>
      </c>
      <c r="DC26" s="54">
        <f>CT26+CU26+CX26+CY26+DA26+DB26</f>
        <v>17223</v>
      </c>
    </row>
    <row r="27" spans="1:107" ht="12.75" customHeight="1">
      <c r="A27" s="11" t="s">
        <v>85</v>
      </c>
      <c r="C27" s="61"/>
      <c r="O27" s="48"/>
      <c r="V27" s="49"/>
      <c r="W27" s="50"/>
      <c r="AA27" s="52"/>
      <c r="AD27" s="52"/>
      <c r="AJ27" s="79"/>
      <c r="AK27" s="50"/>
      <c r="AU27" s="52"/>
      <c r="BE27" s="52"/>
      <c r="BJ27" s="52"/>
      <c r="BO27" s="53"/>
      <c r="BP27" s="52"/>
      <c r="BV27" s="124"/>
      <c r="CB27" s="52"/>
      <c r="CE27" s="52"/>
      <c r="CI27" s="62"/>
      <c r="CJ27" s="62"/>
      <c r="CK27" s="62"/>
      <c r="CL27" s="62"/>
      <c r="CM27" s="63"/>
      <c r="CN27" s="81"/>
      <c r="CO27" s="64"/>
      <c r="CP27" s="64"/>
      <c r="CQ27" s="75"/>
      <c r="CR27" s="74"/>
      <c r="CS27" s="48"/>
      <c r="CT27" s="62"/>
      <c r="CU27" s="62"/>
      <c r="CV27" s="60"/>
      <c r="CW27" s="60"/>
      <c r="CX27" s="62"/>
      <c r="CY27" s="62"/>
      <c r="CZ27" s="60"/>
      <c r="DA27" s="62"/>
      <c r="DB27" s="62"/>
      <c r="DC27" s="62"/>
    </row>
    <row r="28" spans="1:107" s="17" customFormat="1" ht="12.75">
      <c r="A28" s="15" t="s">
        <v>86</v>
      </c>
      <c r="B28" s="39"/>
      <c r="C28" s="46">
        <v>21</v>
      </c>
      <c r="D28" s="46">
        <v>3.5</v>
      </c>
      <c r="E28" s="46">
        <v>1.5</v>
      </c>
      <c r="F28" s="46">
        <v>7</v>
      </c>
      <c r="G28" s="46">
        <v>3</v>
      </c>
      <c r="H28" s="46">
        <v>6</v>
      </c>
      <c r="I28" s="46">
        <v>6</v>
      </c>
      <c r="J28" s="46"/>
      <c r="K28" s="46"/>
      <c r="L28" s="46"/>
      <c r="M28" s="46"/>
      <c r="N28" s="46">
        <f t="shared" si="4"/>
        <v>48</v>
      </c>
      <c r="O28" s="48"/>
      <c r="P28" s="46">
        <v>3.5</v>
      </c>
      <c r="Q28" s="46">
        <v>23</v>
      </c>
      <c r="R28" s="46">
        <v>21.5</v>
      </c>
      <c r="S28" s="46"/>
      <c r="T28" s="46"/>
      <c r="U28" s="46"/>
      <c r="V28" s="49"/>
      <c r="W28" s="50"/>
      <c r="X28" s="51">
        <v>117734</v>
      </c>
      <c r="Y28" s="51">
        <v>4461</v>
      </c>
      <c r="Z28" s="51">
        <v>26747</v>
      </c>
      <c r="AA28" s="52"/>
      <c r="AB28" s="51">
        <v>3159</v>
      </c>
      <c r="AC28" s="51">
        <v>4587</v>
      </c>
      <c r="AD28" s="52"/>
      <c r="AE28" s="51">
        <v>480</v>
      </c>
      <c r="AF28" s="51"/>
      <c r="AG28" s="51"/>
      <c r="AH28" s="51">
        <v>86</v>
      </c>
      <c r="AI28" s="51"/>
      <c r="AJ28" s="51">
        <f t="shared" si="0"/>
        <v>566</v>
      </c>
      <c r="AK28" s="50"/>
      <c r="AL28" s="138" t="s">
        <v>143</v>
      </c>
      <c r="AM28" s="139"/>
      <c r="AN28" s="5"/>
      <c r="AO28" s="9"/>
      <c r="AP28" s="9"/>
      <c r="AQ28" s="51">
        <v>9115</v>
      </c>
      <c r="AR28" s="51"/>
      <c r="AS28" s="51">
        <v>1511</v>
      </c>
      <c r="AT28" s="51">
        <v>173557</v>
      </c>
      <c r="AU28" s="52"/>
      <c r="AV28" s="51">
        <v>2960</v>
      </c>
      <c r="AW28" s="51"/>
      <c r="AX28" s="51">
        <v>46158</v>
      </c>
      <c r="AY28" s="51">
        <v>219715</v>
      </c>
      <c r="AZ28" s="10"/>
      <c r="BA28" s="51">
        <v>172</v>
      </c>
      <c r="BB28" s="51">
        <v>526</v>
      </c>
      <c r="BC28" s="51">
        <v>559</v>
      </c>
      <c r="BD28" s="51">
        <v>6704</v>
      </c>
      <c r="BE28" s="52"/>
      <c r="BF28" s="51">
        <v>166832</v>
      </c>
      <c r="BG28" s="51"/>
      <c r="BH28" s="51"/>
      <c r="BI28" s="51">
        <v>6725</v>
      </c>
      <c r="BJ28" s="52"/>
      <c r="BK28" s="51">
        <v>6404</v>
      </c>
      <c r="BL28" s="51"/>
      <c r="BM28" s="51"/>
      <c r="BN28" s="51">
        <v>300</v>
      </c>
      <c r="BO28" s="53"/>
      <c r="BP28" s="52"/>
      <c r="BQ28" s="51">
        <v>410547</v>
      </c>
      <c r="BR28" s="51"/>
      <c r="BS28" s="51"/>
      <c r="BT28" s="51"/>
      <c r="BU28" s="51"/>
      <c r="BV28" s="124"/>
      <c r="BW28" s="51">
        <v>117900</v>
      </c>
      <c r="BX28" s="51">
        <v>282459</v>
      </c>
      <c r="BY28" s="51"/>
      <c r="BZ28" s="51">
        <v>10188</v>
      </c>
      <c r="CA28" s="51">
        <f>BQ28+BR28+BS28+BT28</f>
        <v>410547</v>
      </c>
      <c r="CB28" s="52"/>
      <c r="CC28" s="51">
        <v>12563</v>
      </c>
      <c r="CD28" s="51">
        <v>12563</v>
      </c>
      <c r="CE28" s="52"/>
      <c r="CF28" s="51">
        <v>2176</v>
      </c>
      <c r="CG28" s="51">
        <v>17515</v>
      </c>
      <c r="CH28" s="18">
        <v>44815</v>
      </c>
      <c r="CI28" s="54">
        <v>64506</v>
      </c>
      <c r="CJ28" s="54">
        <v>487616</v>
      </c>
      <c r="CK28" s="54">
        <v>1110146</v>
      </c>
      <c r="CL28" s="54">
        <f t="shared" si="5"/>
        <v>1597762</v>
      </c>
      <c r="CM28" s="55"/>
      <c r="CN28" s="76">
        <f t="shared" si="1"/>
        <v>26.481415880462798</v>
      </c>
      <c r="CO28" s="56">
        <f t="shared" si="2"/>
        <v>69.48131198513921</v>
      </c>
      <c r="CP28" s="56">
        <f t="shared" si="3"/>
        <v>4.037272134397989</v>
      </c>
      <c r="CQ28" s="57">
        <v>8.5</v>
      </c>
      <c r="CR28" s="58"/>
      <c r="CS28" s="59"/>
      <c r="CT28" s="54">
        <v>182</v>
      </c>
      <c r="CU28" s="54">
        <v>13</v>
      </c>
      <c r="CV28" s="60"/>
      <c r="CW28" s="60"/>
      <c r="CX28" s="54">
        <v>128</v>
      </c>
      <c r="CY28" s="54">
        <v>195</v>
      </c>
      <c r="CZ28" s="60"/>
      <c r="DA28" s="54">
        <v>1216</v>
      </c>
      <c r="DB28" s="54">
        <v>1630</v>
      </c>
      <c r="DC28" s="54">
        <f>CT28+CU28+CX28+CY28+DA28+DB28</f>
        <v>3364</v>
      </c>
    </row>
    <row r="29" spans="1:107" s="72" customFormat="1" ht="12.75">
      <c r="A29" s="21" t="s">
        <v>87</v>
      </c>
      <c r="B29" s="39"/>
      <c r="C29" s="61">
        <v>35</v>
      </c>
      <c r="D29" s="61">
        <v>5</v>
      </c>
      <c r="E29" s="61">
        <v>3.5</v>
      </c>
      <c r="F29" s="61">
        <v>3.7</v>
      </c>
      <c r="G29" s="61">
        <v>17.5</v>
      </c>
      <c r="H29" s="61">
        <v>6</v>
      </c>
      <c r="I29" s="61">
        <v>42.5</v>
      </c>
      <c r="J29" s="61">
        <v>12</v>
      </c>
      <c r="K29" s="61"/>
      <c r="L29" s="61">
        <v>3</v>
      </c>
      <c r="M29" s="61">
        <v>1</v>
      </c>
      <c r="N29" s="61">
        <f t="shared" si="4"/>
        <v>129.2</v>
      </c>
      <c r="O29" s="48"/>
      <c r="P29" s="61">
        <v>8</v>
      </c>
      <c r="Q29" s="61">
        <v>45.2</v>
      </c>
      <c r="R29" s="61">
        <v>38</v>
      </c>
      <c r="S29" s="61">
        <v>25</v>
      </c>
      <c r="T29" s="61">
        <v>10</v>
      </c>
      <c r="U29" s="61"/>
      <c r="V29" s="49"/>
      <c r="W29" s="50"/>
      <c r="X29" s="43">
        <v>195023</v>
      </c>
      <c r="Y29" s="43">
        <v>119190</v>
      </c>
      <c r="Z29" s="43">
        <v>210517</v>
      </c>
      <c r="AA29" s="52"/>
      <c r="AB29" s="43">
        <v>15352</v>
      </c>
      <c r="AC29" s="43">
        <v>7184</v>
      </c>
      <c r="AD29" s="52"/>
      <c r="AE29" s="43">
        <v>1505</v>
      </c>
      <c r="AF29" s="43"/>
      <c r="AG29" s="43">
        <v>638</v>
      </c>
      <c r="AH29" s="43">
        <v>198</v>
      </c>
      <c r="AI29" s="43">
        <v>169</v>
      </c>
      <c r="AJ29" s="79">
        <f t="shared" si="0"/>
        <v>2510</v>
      </c>
      <c r="AK29" s="50"/>
      <c r="AL29" s="136" t="s">
        <v>144</v>
      </c>
      <c r="AM29" s="137"/>
      <c r="AN29" s="67"/>
      <c r="AO29" s="68"/>
      <c r="AP29" s="68"/>
      <c r="AQ29" s="43">
        <v>20036</v>
      </c>
      <c r="AR29" s="43">
        <v>2225</v>
      </c>
      <c r="AS29" s="43">
        <v>100</v>
      </c>
      <c r="AT29" s="43">
        <v>568006</v>
      </c>
      <c r="AU29" s="52"/>
      <c r="AV29" s="43">
        <v>12670</v>
      </c>
      <c r="AW29" s="43">
        <v>200</v>
      </c>
      <c r="AX29" s="43">
        <v>380721</v>
      </c>
      <c r="AY29" s="43">
        <v>948727</v>
      </c>
      <c r="AZ29" s="70"/>
      <c r="BA29" s="43">
        <v>138</v>
      </c>
      <c r="BB29" s="43">
        <v>228</v>
      </c>
      <c r="BC29" s="43">
        <v>831</v>
      </c>
      <c r="BD29" s="43">
        <v>12740</v>
      </c>
      <c r="BE29" s="52"/>
      <c r="BF29" s="43">
        <v>568006</v>
      </c>
      <c r="BG29" s="116" t="s">
        <v>127</v>
      </c>
      <c r="BH29" s="116" t="s">
        <v>127</v>
      </c>
      <c r="BI29" s="116" t="s">
        <v>127</v>
      </c>
      <c r="BJ29" s="135"/>
      <c r="BK29" s="43">
        <v>6913</v>
      </c>
      <c r="BL29" s="43">
        <v>786</v>
      </c>
      <c r="BM29" s="43">
        <v>1325</v>
      </c>
      <c r="BN29" s="43">
        <v>3716</v>
      </c>
      <c r="BO29" s="53"/>
      <c r="BP29" s="52"/>
      <c r="BQ29" s="43">
        <v>1192962</v>
      </c>
      <c r="BR29" s="43"/>
      <c r="BS29" s="43">
        <v>60000</v>
      </c>
      <c r="BT29" s="43">
        <v>197558</v>
      </c>
      <c r="BU29" s="43">
        <v>194924</v>
      </c>
      <c r="BV29" s="124"/>
      <c r="BW29" s="43">
        <v>680206</v>
      </c>
      <c r="BX29" s="43">
        <v>762672</v>
      </c>
      <c r="BY29" s="43"/>
      <c r="BZ29" s="43">
        <v>8631</v>
      </c>
      <c r="CA29" s="43">
        <f>BQ29+BR29+BS29+BT29</f>
        <v>1450520</v>
      </c>
      <c r="CB29" s="52"/>
      <c r="CC29" s="43">
        <v>193853</v>
      </c>
      <c r="CD29" s="43">
        <v>193853</v>
      </c>
      <c r="CE29" s="52"/>
      <c r="CF29" s="43">
        <v>35054</v>
      </c>
      <c r="CG29" s="43">
        <v>75000</v>
      </c>
      <c r="CH29" s="73">
        <v>98028</v>
      </c>
      <c r="CI29" s="62">
        <v>208082</v>
      </c>
      <c r="CJ29" s="62">
        <v>1852455</v>
      </c>
      <c r="CK29" s="62">
        <v>2487817</v>
      </c>
      <c r="CL29" s="62">
        <f t="shared" si="5"/>
        <v>4340272</v>
      </c>
      <c r="CM29" s="63"/>
      <c r="CN29" s="81">
        <f t="shared" si="1"/>
        <v>37.886404354381476</v>
      </c>
      <c r="CO29" s="64">
        <f t="shared" si="2"/>
        <v>57.31937998355864</v>
      </c>
      <c r="CP29" s="64">
        <f t="shared" si="3"/>
        <v>4.794215662059889</v>
      </c>
      <c r="CQ29" s="65">
        <v>7.2</v>
      </c>
      <c r="CR29" s="58"/>
      <c r="CS29" s="59"/>
      <c r="CT29" s="62">
        <v>776</v>
      </c>
      <c r="CU29" s="62">
        <v>81</v>
      </c>
      <c r="CV29" s="60"/>
      <c r="CW29" s="60"/>
      <c r="CX29" s="62">
        <v>422</v>
      </c>
      <c r="CY29" s="62">
        <v>850</v>
      </c>
      <c r="CZ29" s="60"/>
      <c r="DA29" s="62">
        <v>6229</v>
      </c>
      <c r="DB29" s="62">
        <v>2307</v>
      </c>
      <c r="DC29" s="62">
        <f>CT29+CU29+CX29+CY29+DA29+DB29</f>
        <v>10665</v>
      </c>
    </row>
    <row r="30" spans="1:107" s="17" customFormat="1" ht="12.75">
      <c r="A30" s="86" t="s">
        <v>103</v>
      </c>
      <c r="B30" s="96"/>
      <c r="C30" s="46">
        <f>SUM(C5:C29)</f>
        <v>637.1</v>
      </c>
      <c r="D30" s="46">
        <f aca="true" t="shared" si="6" ref="D30:U30">SUM(D5:D29)</f>
        <v>67.1</v>
      </c>
      <c r="E30" s="46">
        <f t="shared" si="6"/>
        <v>93.3</v>
      </c>
      <c r="F30" s="46">
        <f t="shared" si="6"/>
        <v>658.3000000000001</v>
      </c>
      <c r="G30" s="46">
        <f t="shared" si="6"/>
        <v>220.6</v>
      </c>
      <c r="H30" s="46">
        <f t="shared" si="6"/>
        <v>161.1</v>
      </c>
      <c r="I30" s="46">
        <f t="shared" si="6"/>
        <v>253.1</v>
      </c>
      <c r="J30" s="46">
        <f t="shared" si="6"/>
        <v>63.599999999999994</v>
      </c>
      <c r="K30" s="46">
        <f t="shared" si="6"/>
        <v>33.2</v>
      </c>
      <c r="L30" s="46">
        <f t="shared" si="6"/>
        <v>39.199999999999996</v>
      </c>
      <c r="M30" s="46">
        <f t="shared" si="6"/>
        <v>62.7</v>
      </c>
      <c r="N30" s="46">
        <f t="shared" si="6"/>
        <v>2289.2999999999997</v>
      </c>
      <c r="O30" s="46"/>
      <c r="P30" s="46">
        <f t="shared" si="6"/>
        <v>174.9</v>
      </c>
      <c r="Q30" s="46">
        <f t="shared" si="6"/>
        <v>812.2</v>
      </c>
      <c r="R30" s="46">
        <f t="shared" si="6"/>
        <v>878.5000000000001</v>
      </c>
      <c r="S30" s="46">
        <f t="shared" si="6"/>
        <v>326.99999999999994</v>
      </c>
      <c r="T30" s="46">
        <f t="shared" si="6"/>
        <v>33.3</v>
      </c>
      <c r="U30" s="46">
        <f t="shared" si="6"/>
        <v>60.199999999999996</v>
      </c>
      <c r="V30" s="46"/>
      <c r="W30" s="46"/>
      <c r="X30" s="51">
        <f>SUM(X5:X29)</f>
        <v>4519295</v>
      </c>
      <c r="Y30" s="51">
        <f>SUM(Y5:Y29)</f>
        <v>1744567</v>
      </c>
      <c r="Z30" s="51">
        <f>SUM(Z5:Z29)</f>
        <v>2042566</v>
      </c>
      <c r="AA30" s="46"/>
      <c r="AB30" s="51">
        <f>SUM(AB5:AB29)</f>
        <v>204908</v>
      </c>
      <c r="AC30" s="51">
        <f>SUM(AC5:AC29)</f>
        <v>121493</v>
      </c>
      <c r="AD30" s="46"/>
      <c r="AE30" s="51">
        <f aca="true" t="shared" si="7" ref="AE30:AJ30">SUM(AE5:AE29)</f>
        <v>22317</v>
      </c>
      <c r="AF30" s="51">
        <f t="shared" si="7"/>
        <v>450</v>
      </c>
      <c r="AG30" s="51">
        <f t="shared" si="7"/>
        <v>3392</v>
      </c>
      <c r="AH30" s="51">
        <f t="shared" si="7"/>
        <v>2977</v>
      </c>
      <c r="AI30" s="51">
        <f t="shared" si="7"/>
        <v>2872</v>
      </c>
      <c r="AJ30" s="51">
        <f t="shared" si="7"/>
        <v>32008</v>
      </c>
      <c r="AK30" s="51"/>
      <c r="AL30" s="51"/>
      <c r="AM30" s="51"/>
      <c r="AN30" s="51"/>
      <c r="AO30" s="51"/>
      <c r="AP30" s="51"/>
      <c r="AQ30" s="51">
        <f>SUM(AQ5:AQ29)</f>
        <v>398528</v>
      </c>
      <c r="AR30" s="51">
        <f>SUM(AR5:AR29)</f>
        <v>60027</v>
      </c>
      <c r="AS30" s="51">
        <f>SUM(AS5:AS29)</f>
        <v>23978</v>
      </c>
      <c r="AT30" s="51">
        <f>SUM(AT5:AT29)</f>
        <v>11735073</v>
      </c>
      <c r="AU30" s="51"/>
      <c r="AV30" s="51">
        <f>SUM(AV5:AV29)</f>
        <v>229562</v>
      </c>
      <c r="AW30" s="51">
        <f>SUM(AW5:AW29)</f>
        <v>11050</v>
      </c>
      <c r="AX30" s="51">
        <f>SUM(AX5:AX29)</f>
        <v>4303116</v>
      </c>
      <c r="AY30" s="51">
        <f>SUM(AY5:AY29)</f>
        <v>14773550</v>
      </c>
      <c r="AZ30" s="51"/>
      <c r="BA30" s="51">
        <f>SUM(BA5:BA29)</f>
        <v>3153</v>
      </c>
      <c r="BB30" s="51">
        <f>SUM(BB5:BB29)</f>
        <v>3374</v>
      </c>
      <c r="BC30" s="51">
        <f>SUM(BC5:BC29)</f>
        <v>4472</v>
      </c>
      <c r="BD30" s="51">
        <f>SUM(BD5:BD29)</f>
        <v>183164</v>
      </c>
      <c r="BE30" s="51"/>
      <c r="BF30" s="51">
        <f>SUM(BF5:BF29)</f>
        <v>9918112</v>
      </c>
      <c r="BG30" s="51">
        <f>SUM(BG5:BG29)</f>
        <v>308079.105303</v>
      </c>
      <c r="BH30" s="51">
        <f>SUM(BH5:BH29)</f>
        <v>370586</v>
      </c>
      <c r="BI30" s="51">
        <f>SUM(BI5:BI29)</f>
        <v>1138296</v>
      </c>
      <c r="BJ30" s="51"/>
      <c r="BK30" s="51">
        <f>SUM(BK5:BK29)</f>
        <v>131451</v>
      </c>
      <c r="BL30" s="51">
        <f>SUM(BL5:BL29)</f>
        <v>9936</v>
      </c>
      <c r="BM30" s="51">
        <f>SUM(BM5:BM29)</f>
        <v>14609</v>
      </c>
      <c r="BN30" s="51">
        <f>SUM(BN5:BN29)</f>
        <v>36649</v>
      </c>
      <c r="BO30" s="51"/>
      <c r="BP30" s="51"/>
      <c r="BQ30" s="51">
        <f>SUM(BQ5:BQ29)</f>
        <v>20297717</v>
      </c>
      <c r="BR30" s="51">
        <f>SUM(BR5:BR29)</f>
        <v>303056</v>
      </c>
      <c r="BS30" s="51">
        <f>SUM(BS5:BS29)</f>
        <v>1552803</v>
      </c>
      <c r="BT30" s="51">
        <f>SUM(BT5:BT29)</f>
        <v>1224599</v>
      </c>
      <c r="BU30" s="51">
        <f>SUM(BU5:BU29)</f>
        <v>1027950</v>
      </c>
      <c r="BV30" s="51"/>
      <c r="BW30" s="51">
        <f>SUM(BW5:BW29)</f>
        <v>10171056</v>
      </c>
      <c r="BX30" s="51">
        <f>SUM(BX5:BX29)</f>
        <v>11587903</v>
      </c>
      <c r="BY30" s="51">
        <f>SUM(BY5:BY29)</f>
        <v>162708</v>
      </c>
      <c r="BZ30" s="51">
        <f>SUM(BZ5:BZ29)</f>
        <v>61750</v>
      </c>
      <c r="CA30" s="51">
        <f>SUM(CA5:CA29)</f>
        <v>23378175</v>
      </c>
      <c r="CB30" s="51"/>
      <c r="CC30" s="51">
        <f>SUM(CC5:CC29)</f>
        <v>2054034</v>
      </c>
      <c r="CD30" s="51">
        <f>SUM(CD5:CD29)</f>
        <v>2054034</v>
      </c>
      <c r="CE30" s="51"/>
      <c r="CF30" s="51">
        <f aca="true" t="shared" si="8" ref="CF30:CL30">SUM(CF5:CF29)</f>
        <v>204614</v>
      </c>
      <c r="CG30" s="51">
        <f t="shared" si="8"/>
        <v>1167910</v>
      </c>
      <c r="CH30" s="51">
        <f t="shared" si="8"/>
        <v>3911225</v>
      </c>
      <c r="CI30" s="51">
        <f t="shared" si="8"/>
        <v>5283749</v>
      </c>
      <c r="CJ30" s="51">
        <f t="shared" si="8"/>
        <v>30715958</v>
      </c>
      <c r="CK30" s="51">
        <f t="shared" si="8"/>
        <v>48661461</v>
      </c>
      <c r="CL30" s="51">
        <f t="shared" si="8"/>
        <v>79380417</v>
      </c>
      <c r="CM30" s="51"/>
      <c r="CN30" s="51">
        <f>SUM(CN5:CN29)</f>
        <v>611.9028645091702</v>
      </c>
      <c r="CO30" s="51">
        <f>SUM(CO5:CO29)</f>
        <v>1168.2663669162616</v>
      </c>
      <c r="CP30" s="51">
        <f>SUM(CP5:CP29)</f>
        <v>119.71351414649479</v>
      </c>
      <c r="CQ30" s="51">
        <f>SUM(CQ5:CQ29)</f>
        <v>140.89999999999998</v>
      </c>
      <c r="CR30" s="51"/>
      <c r="CS30" s="51"/>
      <c r="CT30" s="51">
        <f>SUM(CT5:CT29)</f>
        <v>12585</v>
      </c>
      <c r="CU30" s="51">
        <f>SUM(CU5:CU29)</f>
        <v>1139</v>
      </c>
      <c r="CV30" s="51"/>
      <c r="CW30" s="51"/>
      <c r="CX30" s="51">
        <f>SUM(CX5:CX29)</f>
        <v>8143</v>
      </c>
      <c r="CY30" s="51">
        <f>SUM(CY5:CY29)</f>
        <v>14557</v>
      </c>
      <c r="CZ30" s="51"/>
      <c r="DA30" s="51">
        <f>SUM(DA5:DA29)</f>
        <v>94567</v>
      </c>
      <c r="DB30" s="51">
        <f>SUM(DB5:DB29)</f>
        <v>51620</v>
      </c>
      <c r="DC30" s="51">
        <f>SUM(DC5:DC29)</f>
        <v>182611</v>
      </c>
    </row>
    <row r="31" spans="1:107" s="90" customFormat="1" ht="12.75" customHeight="1">
      <c r="A31" s="88" t="s">
        <v>88</v>
      </c>
      <c r="B31" s="3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48"/>
      <c r="P31" s="89"/>
      <c r="Q31" s="89"/>
      <c r="R31" s="89"/>
      <c r="S31" s="89"/>
      <c r="T31" s="89"/>
      <c r="U31" s="89"/>
      <c r="V31" s="49"/>
      <c r="W31" s="50"/>
      <c r="X31" s="91"/>
      <c r="Y31" s="91"/>
      <c r="Z31" s="91"/>
      <c r="AA31" s="52"/>
      <c r="AB31" s="91"/>
      <c r="AC31" s="91"/>
      <c r="AD31" s="52"/>
      <c r="AE31" s="91"/>
      <c r="AF31" s="91"/>
      <c r="AG31" s="91"/>
      <c r="AH31" s="91"/>
      <c r="AI31" s="91"/>
      <c r="AJ31" s="79"/>
      <c r="AK31" s="50"/>
      <c r="AN31" s="49"/>
      <c r="AO31" s="50"/>
      <c r="AP31" s="50"/>
      <c r="AQ31" s="91"/>
      <c r="AR31" s="91"/>
      <c r="AS31" s="91"/>
      <c r="AT31" s="91"/>
      <c r="AU31" s="52"/>
      <c r="AV31" s="91"/>
      <c r="AW31" s="91"/>
      <c r="AX31" s="91"/>
      <c r="AY31" s="91"/>
      <c r="AZ31" s="52"/>
      <c r="BA31" s="91"/>
      <c r="BB31" s="91"/>
      <c r="BC31" s="91"/>
      <c r="BD31" s="91"/>
      <c r="BE31" s="52"/>
      <c r="BF31" s="91"/>
      <c r="BG31" s="91"/>
      <c r="BH31" s="91"/>
      <c r="BI31" s="91"/>
      <c r="BJ31" s="52"/>
      <c r="BK31" s="91"/>
      <c r="BL31" s="91"/>
      <c r="BM31" s="91"/>
      <c r="BN31" s="91"/>
      <c r="BO31" s="53"/>
      <c r="BP31" s="52"/>
      <c r="BQ31" s="91"/>
      <c r="BR31" s="91"/>
      <c r="BS31" s="91"/>
      <c r="BT31" s="91"/>
      <c r="BU31" s="91"/>
      <c r="BV31" s="124"/>
      <c r="BW31" s="91"/>
      <c r="BX31" s="91"/>
      <c r="BY31" s="91"/>
      <c r="BZ31" s="91"/>
      <c r="CA31" s="91"/>
      <c r="CB31" s="52"/>
      <c r="CC31" s="91"/>
      <c r="CD31" s="91"/>
      <c r="CE31" s="52"/>
      <c r="CF31" s="91"/>
      <c r="CG31" s="91"/>
      <c r="CH31" s="91"/>
      <c r="CI31" s="91"/>
      <c r="CJ31" s="91"/>
      <c r="CK31" s="91"/>
      <c r="CL31" s="91"/>
      <c r="CM31" s="77"/>
      <c r="CN31" s="81"/>
      <c r="CO31" s="64"/>
      <c r="CP31" s="64"/>
      <c r="CQ31" s="89"/>
      <c r="CR31" s="74"/>
      <c r="CS31" s="48"/>
      <c r="CT31" s="91"/>
      <c r="CU31" s="91"/>
      <c r="CV31" s="52"/>
      <c r="CW31" s="52"/>
      <c r="CX31" s="91"/>
      <c r="CY31" s="91"/>
      <c r="CZ31" s="52"/>
      <c r="DA31" s="91"/>
      <c r="DB31" s="91"/>
      <c r="DC31" s="91"/>
    </row>
    <row r="32" spans="1:107" s="17" customFormat="1" ht="12.75">
      <c r="A32" s="85" t="s">
        <v>89</v>
      </c>
      <c r="B32" s="39"/>
      <c r="C32" s="46">
        <v>46.3</v>
      </c>
      <c r="D32" s="46">
        <v>32.5</v>
      </c>
      <c r="E32" s="46">
        <v>17</v>
      </c>
      <c r="F32" s="46">
        <v>21.2</v>
      </c>
      <c r="G32" s="46">
        <v>12</v>
      </c>
      <c r="H32" s="46">
        <v>11</v>
      </c>
      <c r="I32" s="46">
        <v>1</v>
      </c>
      <c r="J32" s="46"/>
      <c r="K32" s="46">
        <v>1</v>
      </c>
      <c r="L32" s="46"/>
      <c r="M32" s="46">
        <v>1</v>
      </c>
      <c r="N32" s="46">
        <f t="shared" si="4"/>
        <v>143</v>
      </c>
      <c r="O32" s="48"/>
      <c r="P32" s="46">
        <v>4</v>
      </c>
      <c r="Q32" s="46">
        <v>48.7</v>
      </c>
      <c r="R32" s="46">
        <v>44.3</v>
      </c>
      <c r="S32" s="46">
        <v>46</v>
      </c>
      <c r="T32" s="46"/>
      <c r="U32" s="46"/>
      <c r="V32" s="49"/>
      <c r="W32" s="50"/>
      <c r="X32" s="51">
        <v>185114</v>
      </c>
      <c r="Y32" s="51">
        <v>169490</v>
      </c>
      <c r="Z32" s="51">
        <v>261787</v>
      </c>
      <c r="AA32" s="52"/>
      <c r="AB32" s="51">
        <v>13902</v>
      </c>
      <c r="AC32" s="51">
        <v>7574</v>
      </c>
      <c r="AD32" s="52"/>
      <c r="AE32" s="51">
        <v>1038</v>
      </c>
      <c r="AF32" s="51"/>
      <c r="AG32" s="51">
        <v>852</v>
      </c>
      <c r="AH32" s="51">
        <v>225</v>
      </c>
      <c r="AI32" s="51">
        <v>40</v>
      </c>
      <c r="AJ32" s="51">
        <f t="shared" si="0"/>
        <v>2155</v>
      </c>
      <c r="AK32" s="50"/>
      <c r="AL32" s="138" t="s">
        <v>145</v>
      </c>
      <c r="AM32" s="139"/>
      <c r="AN32" s="5"/>
      <c r="AO32" s="9"/>
      <c r="AP32" s="9"/>
      <c r="AQ32" s="51">
        <v>38429</v>
      </c>
      <c r="AR32" s="119" t="s">
        <v>127</v>
      </c>
      <c r="AS32" s="51">
        <v>4235</v>
      </c>
      <c r="AT32" s="51">
        <v>791185</v>
      </c>
      <c r="AU32" s="52"/>
      <c r="AV32" s="51">
        <v>12696</v>
      </c>
      <c r="AW32" s="51">
        <v>1958</v>
      </c>
      <c r="AX32" s="51">
        <v>326788</v>
      </c>
      <c r="AY32" s="51">
        <v>1117973</v>
      </c>
      <c r="AZ32" s="10"/>
      <c r="BA32" s="51">
        <v>456</v>
      </c>
      <c r="BB32" s="119" t="s">
        <v>127</v>
      </c>
      <c r="BC32" s="51">
        <v>931</v>
      </c>
      <c r="BD32" s="51">
        <v>13884</v>
      </c>
      <c r="BE32" s="52"/>
      <c r="BF32" s="51">
        <v>644206</v>
      </c>
      <c r="BG32" s="51">
        <v>67247</v>
      </c>
      <c r="BH32" s="51">
        <v>58982</v>
      </c>
      <c r="BI32" s="51">
        <v>347538</v>
      </c>
      <c r="BJ32" s="52"/>
      <c r="BK32" s="51">
        <v>10544</v>
      </c>
      <c r="BL32" s="51">
        <v>599</v>
      </c>
      <c r="BM32" s="51">
        <v>1161</v>
      </c>
      <c r="BN32" s="51">
        <v>1580</v>
      </c>
      <c r="BO32" s="53"/>
      <c r="BP32" s="52"/>
      <c r="BQ32" s="51">
        <v>1509977</v>
      </c>
      <c r="BR32" s="51"/>
      <c r="BS32" s="51"/>
      <c r="BT32" s="51">
        <v>31094</v>
      </c>
      <c r="BU32" s="51"/>
      <c r="BV32" s="124"/>
      <c r="BW32" s="51">
        <v>632752</v>
      </c>
      <c r="BX32" s="51">
        <v>908319</v>
      </c>
      <c r="BY32" s="119" t="s">
        <v>127</v>
      </c>
      <c r="BZ32" s="119" t="s">
        <v>127</v>
      </c>
      <c r="CA32" s="51">
        <f aca="true" t="shared" si="9" ref="CA32:CA38">BQ32+BR32+BS32+BT32</f>
        <v>1541071</v>
      </c>
      <c r="CB32" s="52"/>
      <c r="CC32" s="51">
        <v>212601</v>
      </c>
      <c r="CD32" s="51">
        <v>212601</v>
      </c>
      <c r="CE32" s="52"/>
      <c r="CF32" s="51">
        <v>102529</v>
      </c>
      <c r="CG32" s="51"/>
      <c r="CH32" s="18"/>
      <c r="CI32" s="54">
        <v>102529</v>
      </c>
      <c r="CJ32" s="54">
        <v>1856201</v>
      </c>
      <c r="CK32" s="54">
        <v>2209182</v>
      </c>
      <c r="CL32" s="54">
        <f aca="true" t="shared" si="10" ref="CL32:CL38">CJ32+CK32</f>
        <v>4065383</v>
      </c>
      <c r="CM32" s="78"/>
      <c r="CN32" s="76">
        <f t="shared" si="1"/>
        <v>43.13669831354143</v>
      </c>
      <c r="CO32" s="56">
        <f t="shared" si="2"/>
        <v>54.34130068433897</v>
      </c>
      <c r="CP32" s="56">
        <f t="shared" si="3"/>
        <v>2.5220010021196035</v>
      </c>
      <c r="CQ32" s="117" t="s">
        <v>127</v>
      </c>
      <c r="CR32" s="74"/>
      <c r="CS32" s="48"/>
      <c r="CT32" s="51">
        <v>717</v>
      </c>
      <c r="CU32" s="51">
        <v>548</v>
      </c>
      <c r="CV32" s="52"/>
      <c r="CW32" s="52"/>
      <c r="CX32" s="51">
        <v>1031</v>
      </c>
      <c r="CY32" s="51">
        <v>474</v>
      </c>
      <c r="CZ32" s="52"/>
      <c r="DA32" s="51">
        <v>7759</v>
      </c>
      <c r="DB32" s="51">
        <v>3491</v>
      </c>
      <c r="DC32" s="54">
        <f>CT32+CU32+CX32+CY32+DA32+DB32</f>
        <v>14020</v>
      </c>
    </row>
    <row r="33" spans="1:107" s="82" customFormat="1" ht="12.75">
      <c r="A33" s="25" t="s">
        <v>90</v>
      </c>
      <c r="B33" s="39"/>
      <c r="C33" s="61">
        <v>23</v>
      </c>
      <c r="D33" s="61">
        <v>26</v>
      </c>
      <c r="E33" s="61">
        <v>3</v>
      </c>
      <c r="F33" s="61">
        <v>1</v>
      </c>
      <c r="G33" s="61">
        <v>4</v>
      </c>
      <c r="H33" s="61">
        <v>5.5</v>
      </c>
      <c r="I33" s="61"/>
      <c r="J33" s="61">
        <v>10.5</v>
      </c>
      <c r="K33" s="61"/>
      <c r="L33" s="61"/>
      <c r="M33" s="61">
        <v>13.6</v>
      </c>
      <c r="N33" s="61">
        <f t="shared" si="4"/>
        <v>86.6</v>
      </c>
      <c r="O33" s="48"/>
      <c r="P33" s="61">
        <v>6.5</v>
      </c>
      <c r="Q33" s="61">
        <v>28</v>
      </c>
      <c r="R33" s="61">
        <v>25</v>
      </c>
      <c r="S33" s="61">
        <v>12</v>
      </c>
      <c r="T33" s="61">
        <v>8</v>
      </c>
      <c r="U33" s="61">
        <v>7.1</v>
      </c>
      <c r="V33" s="49"/>
      <c r="W33" s="50"/>
      <c r="X33" s="43">
        <v>136139</v>
      </c>
      <c r="Y33" s="43">
        <v>31546</v>
      </c>
      <c r="Z33" s="43">
        <v>126750</v>
      </c>
      <c r="AA33" s="52"/>
      <c r="AB33" s="43">
        <v>7866</v>
      </c>
      <c r="AC33" s="43">
        <v>10558</v>
      </c>
      <c r="AD33" s="52"/>
      <c r="AE33" s="43">
        <v>1024</v>
      </c>
      <c r="AF33" s="43"/>
      <c r="AG33" s="43">
        <v>422</v>
      </c>
      <c r="AH33" s="43"/>
      <c r="AI33" s="43"/>
      <c r="AJ33" s="79">
        <f t="shared" si="0"/>
        <v>1446</v>
      </c>
      <c r="AK33" s="50"/>
      <c r="AL33" s="136" t="s">
        <v>146</v>
      </c>
      <c r="AM33" s="137"/>
      <c r="AN33" s="49"/>
      <c r="AO33" s="50"/>
      <c r="AP33" s="50"/>
      <c r="AQ33" s="43">
        <v>22378</v>
      </c>
      <c r="AR33" s="43">
        <v>3548</v>
      </c>
      <c r="AS33" s="43">
        <v>790</v>
      </c>
      <c r="AT33" s="43">
        <v>833677</v>
      </c>
      <c r="AU33" s="52"/>
      <c r="AV33" s="43">
        <v>6891</v>
      </c>
      <c r="AW33" s="43"/>
      <c r="AX33" s="43">
        <v>113442</v>
      </c>
      <c r="AY33" s="43">
        <v>947119</v>
      </c>
      <c r="AZ33" s="52"/>
      <c r="BA33" s="43">
        <v>75</v>
      </c>
      <c r="BB33" s="43">
        <v>308</v>
      </c>
      <c r="BC33" s="43">
        <v>86</v>
      </c>
      <c r="BD33" s="43">
        <v>8422</v>
      </c>
      <c r="BE33" s="52"/>
      <c r="BF33" s="43">
        <v>690508</v>
      </c>
      <c r="BG33" s="43"/>
      <c r="BH33" s="43"/>
      <c r="BI33" s="43">
        <v>256611</v>
      </c>
      <c r="BJ33" s="52"/>
      <c r="BK33" s="43">
        <v>6064</v>
      </c>
      <c r="BL33" s="43"/>
      <c r="BM33" s="43"/>
      <c r="BN33" s="43">
        <v>2358</v>
      </c>
      <c r="BO33" s="53"/>
      <c r="BP33" s="52"/>
      <c r="BQ33" s="43">
        <v>1110605</v>
      </c>
      <c r="BR33" s="43"/>
      <c r="BS33" s="43"/>
      <c r="BT33" s="43">
        <v>5000</v>
      </c>
      <c r="BU33" s="43">
        <v>5000</v>
      </c>
      <c r="BV33" s="124"/>
      <c r="BW33" s="43">
        <v>410613</v>
      </c>
      <c r="BX33" s="43">
        <v>704992</v>
      </c>
      <c r="BY33" s="116" t="s">
        <v>127</v>
      </c>
      <c r="BZ33" s="116" t="s">
        <v>127</v>
      </c>
      <c r="CA33" s="43">
        <f t="shared" si="9"/>
        <v>1115605</v>
      </c>
      <c r="CB33" s="52"/>
      <c r="CC33" s="43">
        <v>136155</v>
      </c>
      <c r="CD33" s="43">
        <v>136155</v>
      </c>
      <c r="CE33" s="52"/>
      <c r="CF33" s="43">
        <v>45311</v>
      </c>
      <c r="CG33" s="43"/>
      <c r="CH33" s="79"/>
      <c r="CI33" s="62">
        <v>45311</v>
      </c>
      <c r="CJ33" s="62">
        <v>1297079</v>
      </c>
      <c r="CK33" s="62">
        <v>1270800</v>
      </c>
      <c r="CL33" s="62">
        <f t="shared" si="10"/>
        <v>2567879</v>
      </c>
      <c r="CM33" s="80"/>
      <c r="CN33" s="81">
        <f t="shared" si="1"/>
        <v>48.7468451589814</v>
      </c>
      <c r="CO33" s="64">
        <f t="shared" si="2"/>
        <v>49.48831311755733</v>
      </c>
      <c r="CP33" s="64">
        <f t="shared" si="3"/>
        <v>1.7645301823022035</v>
      </c>
      <c r="CQ33" s="118" t="s">
        <v>127</v>
      </c>
      <c r="CR33" s="74"/>
      <c r="CS33" s="48"/>
      <c r="CT33" s="43">
        <v>457</v>
      </c>
      <c r="CU33" s="43">
        <v>31</v>
      </c>
      <c r="CV33" s="52"/>
      <c r="CW33" s="52"/>
      <c r="CX33" s="43">
        <v>541</v>
      </c>
      <c r="CY33" s="43">
        <v>48</v>
      </c>
      <c r="CZ33" s="52"/>
      <c r="DA33" s="43">
        <v>4728</v>
      </c>
      <c r="DB33" s="43">
        <v>2244</v>
      </c>
      <c r="DC33" s="62">
        <f aca="true" t="shared" si="11" ref="DC33:DC38">CT33+CU33+CX33+CY33+DA33+DB33</f>
        <v>8049</v>
      </c>
    </row>
    <row r="34" spans="1:107" s="17" customFormat="1" ht="12.75">
      <c r="A34" s="85" t="s">
        <v>91</v>
      </c>
      <c r="B34" s="39"/>
      <c r="C34" s="46">
        <v>34.5</v>
      </c>
      <c r="D34" s="46">
        <v>15.5</v>
      </c>
      <c r="E34" s="46">
        <v>7</v>
      </c>
      <c r="F34" s="46">
        <v>3</v>
      </c>
      <c r="G34" s="46">
        <v>10.5</v>
      </c>
      <c r="H34" s="46">
        <v>6</v>
      </c>
      <c r="I34" s="46">
        <v>3</v>
      </c>
      <c r="J34" s="46">
        <v>8</v>
      </c>
      <c r="K34" s="46"/>
      <c r="L34" s="46"/>
      <c r="M34" s="46">
        <v>10.5</v>
      </c>
      <c r="N34" s="46">
        <f t="shared" si="4"/>
        <v>98</v>
      </c>
      <c r="O34" s="48"/>
      <c r="P34" s="46">
        <v>8.5</v>
      </c>
      <c r="Q34" s="46">
        <v>29.5</v>
      </c>
      <c r="R34" s="46">
        <v>18</v>
      </c>
      <c r="S34" s="46">
        <v>30.5</v>
      </c>
      <c r="T34" s="46">
        <v>8</v>
      </c>
      <c r="U34" s="46">
        <v>3.5</v>
      </c>
      <c r="V34" s="49"/>
      <c r="W34" s="50"/>
      <c r="X34" s="51">
        <v>85209</v>
      </c>
      <c r="Y34" s="51">
        <v>50476</v>
      </c>
      <c r="Z34" s="51"/>
      <c r="AA34" s="52"/>
      <c r="AB34" s="51">
        <v>8213</v>
      </c>
      <c r="AC34" s="51">
        <v>5781</v>
      </c>
      <c r="AD34" s="52"/>
      <c r="AE34" s="51">
        <v>738</v>
      </c>
      <c r="AF34" s="51"/>
      <c r="AG34" s="51">
        <v>397</v>
      </c>
      <c r="AH34" s="51">
        <v>165</v>
      </c>
      <c r="AI34" s="51">
        <v>209</v>
      </c>
      <c r="AJ34" s="51">
        <f t="shared" si="0"/>
        <v>1509</v>
      </c>
      <c r="AK34" s="50"/>
      <c r="AL34" s="138" t="s">
        <v>147</v>
      </c>
      <c r="AM34" s="139"/>
      <c r="AN34" s="5"/>
      <c r="AO34" s="9"/>
      <c r="AP34" s="9"/>
      <c r="AQ34" s="51">
        <v>12233</v>
      </c>
      <c r="AR34" s="51">
        <v>3823</v>
      </c>
      <c r="AS34" s="51">
        <v>522</v>
      </c>
      <c r="AT34" s="51">
        <v>683119</v>
      </c>
      <c r="AU34" s="52"/>
      <c r="AV34" s="51">
        <v>8565</v>
      </c>
      <c r="AW34" s="51">
        <v>38</v>
      </c>
      <c r="AX34" s="51">
        <v>250865</v>
      </c>
      <c r="AY34" s="51">
        <v>933984</v>
      </c>
      <c r="AZ34" s="10"/>
      <c r="BA34" s="51">
        <v>111</v>
      </c>
      <c r="BB34" s="51">
        <v>105</v>
      </c>
      <c r="BC34" s="51">
        <v>331</v>
      </c>
      <c r="BD34" s="51">
        <v>10107</v>
      </c>
      <c r="BE34" s="52"/>
      <c r="BF34" s="51">
        <v>481561</v>
      </c>
      <c r="BG34" s="51">
        <v>36273</v>
      </c>
      <c r="BH34" s="51">
        <v>122158</v>
      </c>
      <c r="BI34" s="51">
        <v>293992</v>
      </c>
      <c r="BJ34" s="52"/>
      <c r="BK34" s="51">
        <v>3002</v>
      </c>
      <c r="BL34" s="51">
        <v>1597</v>
      </c>
      <c r="BM34" s="51">
        <v>1808</v>
      </c>
      <c r="BN34" s="51">
        <v>4700</v>
      </c>
      <c r="BO34" s="53"/>
      <c r="BP34" s="52"/>
      <c r="BQ34" s="51">
        <v>1236750</v>
      </c>
      <c r="BR34" s="51"/>
      <c r="BS34" s="51"/>
      <c r="BT34" s="51">
        <v>10785</v>
      </c>
      <c r="BU34" s="51">
        <v>3923</v>
      </c>
      <c r="BV34" s="124"/>
      <c r="BW34" s="51">
        <v>516012</v>
      </c>
      <c r="BX34" s="51">
        <v>716775</v>
      </c>
      <c r="BY34" s="51"/>
      <c r="BZ34" s="51">
        <v>1895</v>
      </c>
      <c r="CA34" s="51">
        <f t="shared" si="9"/>
        <v>1247535</v>
      </c>
      <c r="CB34" s="52"/>
      <c r="CC34" s="51">
        <v>139436</v>
      </c>
      <c r="CD34" s="51">
        <v>139436</v>
      </c>
      <c r="CE34" s="52"/>
      <c r="CF34" s="51">
        <v>2416</v>
      </c>
      <c r="CG34" s="51"/>
      <c r="CH34" s="18">
        <v>46305</v>
      </c>
      <c r="CI34" s="54">
        <v>48721</v>
      </c>
      <c r="CJ34" s="54">
        <v>1435692</v>
      </c>
      <c r="CK34" s="54">
        <v>1413069</v>
      </c>
      <c r="CL34" s="54">
        <f t="shared" si="10"/>
        <v>2848761</v>
      </c>
      <c r="CM34" s="78"/>
      <c r="CN34" s="76">
        <f t="shared" si="1"/>
        <v>48.686815075044905</v>
      </c>
      <c r="CO34" s="56">
        <f t="shared" si="2"/>
        <v>49.60293264334916</v>
      </c>
      <c r="CP34" s="56">
        <f t="shared" si="3"/>
        <v>1.7102522816059333</v>
      </c>
      <c r="CQ34" s="117" t="s">
        <v>127</v>
      </c>
      <c r="CR34" s="74"/>
      <c r="CS34" s="48"/>
      <c r="CT34" s="51">
        <v>469</v>
      </c>
      <c r="CU34" s="51">
        <v>1110</v>
      </c>
      <c r="CV34" s="52"/>
      <c r="CW34" s="52"/>
      <c r="CX34" s="51">
        <v>441</v>
      </c>
      <c r="CY34" s="51">
        <v>234</v>
      </c>
      <c r="CZ34" s="52"/>
      <c r="DA34" s="51">
        <v>4997</v>
      </c>
      <c r="DB34" s="51">
        <v>1415</v>
      </c>
      <c r="DC34" s="54">
        <f t="shared" si="11"/>
        <v>8666</v>
      </c>
    </row>
    <row r="35" spans="1:107" s="82" customFormat="1" ht="12.75">
      <c r="A35" s="25" t="s">
        <v>92</v>
      </c>
      <c r="B35" s="39"/>
      <c r="C35" s="61">
        <v>14.8</v>
      </c>
      <c r="D35" s="61">
        <v>3.1</v>
      </c>
      <c r="E35" s="61">
        <v>6.6</v>
      </c>
      <c r="F35" s="61">
        <v>2.2</v>
      </c>
      <c r="G35" s="61">
        <v>6.7</v>
      </c>
      <c r="H35" s="61">
        <v>5.6</v>
      </c>
      <c r="I35" s="61">
        <v>0.4</v>
      </c>
      <c r="J35" s="61"/>
      <c r="K35" s="61"/>
      <c r="L35" s="61"/>
      <c r="M35" s="61">
        <v>2.8</v>
      </c>
      <c r="N35" s="61">
        <f t="shared" si="4"/>
        <v>42.199999999999996</v>
      </c>
      <c r="O35" s="48"/>
      <c r="P35" s="61">
        <v>3</v>
      </c>
      <c r="Q35" s="61">
        <v>18.1</v>
      </c>
      <c r="R35" s="61">
        <v>18.3</v>
      </c>
      <c r="S35" s="61"/>
      <c r="T35" s="61"/>
      <c r="U35" s="61">
        <v>2.8</v>
      </c>
      <c r="V35" s="49"/>
      <c r="W35" s="50"/>
      <c r="X35" s="43">
        <v>143460</v>
      </c>
      <c r="Y35" s="43"/>
      <c r="Z35" s="43">
        <v>32093</v>
      </c>
      <c r="AA35" s="52"/>
      <c r="AB35" s="43">
        <v>3945</v>
      </c>
      <c r="AC35" s="43">
        <v>5104</v>
      </c>
      <c r="AD35" s="52"/>
      <c r="AE35" s="43">
        <v>544</v>
      </c>
      <c r="AF35" s="43"/>
      <c r="AG35" s="43"/>
      <c r="AH35" s="43"/>
      <c r="AI35" s="43"/>
      <c r="AJ35" s="79">
        <f t="shared" si="0"/>
        <v>544</v>
      </c>
      <c r="AK35" s="50"/>
      <c r="AL35" s="136" t="s">
        <v>148</v>
      </c>
      <c r="AM35" s="137"/>
      <c r="AN35" s="49"/>
      <c r="AO35" s="50"/>
      <c r="AP35" s="50"/>
      <c r="AQ35" s="43">
        <v>9350</v>
      </c>
      <c r="AR35" s="116" t="s">
        <v>127</v>
      </c>
      <c r="AS35" s="43">
        <v>650</v>
      </c>
      <c r="AT35" s="43">
        <v>373092</v>
      </c>
      <c r="AU35" s="52"/>
      <c r="AV35" s="43">
        <v>380</v>
      </c>
      <c r="AW35" s="43"/>
      <c r="AX35" s="43">
        <v>13079</v>
      </c>
      <c r="AY35" s="43">
        <v>386171</v>
      </c>
      <c r="AZ35" s="52"/>
      <c r="BA35" s="43">
        <v>37</v>
      </c>
      <c r="BB35" s="43">
        <v>187</v>
      </c>
      <c r="BC35" s="43">
        <v>383</v>
      </c>
      <c r="BD35" s="43">
        <v>4239</v>
      </c>
      <c r="BE35" s="52"/>
      <c r="BF35" s="43">
        <v>386171</v>
      </c>
      <c r="BG35" s="43"/>
      <c r="BH35" s="43"/>
      <c r="BI35" s="43"/>
      <c r="BJ35" s="52"/>
      <c r="BK35" s="43">
        <v>4239</v>
      </c>
      <c r="BL35" s="43"/>
      <c r="BM35" s="43"/>
      <c r="BN35" s="43"/>
      <c r="BO35" s="53"/>
      <c r="BP35" s="52"/>
      <c r="BQ35" s="43">
        <v>378244</v>
      </c>
      <c r="BR35" s="43"/>
      <c r="BS35" s="43"/>
      <c r="BT35" s="43">
        <v>8226</v>
      </c>
      <c r="BU35" s="43">
        <v>5926</v>
      </c>
      <c r="BV35" s="124"/>
      <c r="BW35" s="43">
        <v>138430</v>
      </c>
      <c r="BX35" s="43">
        <v>247162</v>
      </c>
      <c r="BY35" s="116" t="s">
        <v>127</v>
      </c>
      <c r="BZ35" s="43">
        <v>878</v>
      </c>
      <c r="CA35" s="43">
        <f t="shared" si="9"/>
        <v>386470</v>
      </c>
      <c r="CB35" s="52"/>
      <c r="CC35" s="43">
        <v>3365</v>
      </c>
      <c r="CD35" s="43">
        <v>3365</v>
      </c>
      <c r="CE35" s="52"/>
      <c r="CF35" s="43">
        <v>13324</v>
      </c>
      <c r="CG35" s="43"/>
      <c r="CH35" s="79">
        <v>16265</v>
      </c>
      <c r="CI35" s="62">
        <v>29589</v>
      </c>
      <c r="CJ35" s="62">
        <v>419424</v>
      </c>
      <c r="CK35" s="62">
        <v>669923</v>
      </c>
      <c r="CL35" s="62">
        <f t="shared" si="10"/>
        <v>1089347</v>
      </c>
      <c r="CM35" s="80"/>
      <c r="CN35" s="81">
        <f t="shared" si="1"/>
        <v>35.78611773842494</v>
      </c>
      <c r="CO35" s="64">
        <f t="shared" si="2"/>
        <v>61.49766786891596</v>
      </c>
      <c r="CP35" s="64">
        <f t="shared" si="3"/>
        <v>2.7162143926590883</v>
      </c>
      <c r="CQ35" s="118" t="s">
        <v>127</v>
      </c>
      <c r="CR35" s="74"/>
      <c r="CS35" s="48"/>
      <c r="CT35" s="43">
        <v>196</v>
      </c>
      <c r="CU35" s="43"/>
      <c r="CV35" s="52"/>
      <c r="CW35" s="52"/>
      <c r="CX35" s="43">
        <v>289</v>
      </c>
      <c r="CY35" s="43">
        <v>162</v>
      </c>
      <c r="CZ35" s="52"/>
      <c r="DA35" s="43">
        <v>1993</v>
      </c>
      <c r="DB35" s="43">
        <v>1357</v>
      </c>
      <c r="DC35" s="62">
        <f t="shared" si="11"/>
        <v>3997</v>
      </c>
    </row>
    <row r="36" spans="1:107" s="17" customFormat="1" ht="12.75">
      <c r="A36" s="85" t="s">
        <v>93</v>
      </c>
      <c r="B36" s="39"/>
      <c r="C36" s="46">
        <v>3</v>
      </c>
      <c r="D36" s="46">
        <v>2</v>
      </c>
      <c r="E36" s="46">
        <v>2</v>
      </c>
      <c r="F36" s="46">
        <v>3</v>
      </c>
      <c r="G36" s="46">
        <v>2.5</v>
      </c>
      <c r="H36" s="46"/>
      <c r="I36" s="46"/>
      <c r="J36" s="46"/>
      <c r="K36" s="46"/>
      <c r="L36" s="46"/>
      <c r="M36" s="46">
        <v>1.7</v>
      </c>
      <c r="N36" s="46">
        <f t="shared" si="4"/>
        <v>14.2</v>
      </c>
      <c r="O36" s="48"/>
      <c r="P36" s="46">
        <v>2</v>
      </c>
      <c r="Q36" s="46">
        <v>5</v>
      </c>
      <c r="R36" s="46">
        <v>7.2</v>
      </c>
      <c r="S36" s="46"/>
      <c r="T36" s="46"/>
      <c r="U36" s="46"/>
      <c r="V36" s="49"/>
      <c r="W36" s="50"/>
      <c r="X36" s="51">
        <v>38693</v>
      </c>
      <c r="Y36" s="51"/>
      <c r="Z36" s="51">
        <v>24529</v>
      </c>
      <c r="AA36" s="52"/>
      <c r="AB36" s="51">
        <v>2254</v>
      </c>
      <c r="AC36" s="51">
        <v>3287</v>
      </c>
      <c r="AD36" s="52"/>
      <c r="AE36" s="51">
        <v>268</v>
      </c>
      <c r="AF36" s="51"/>
      <c r="AG36" s="51"/>
      <c r="AH36" s="51"/>
      <c r="AI36" s="51"/>
      <c r="AJ36" s="51">
        <f t="shared" si="0"/>
        <v>268</v>
      </c>
      <c r="AK36" s="50"/>
      <c r="AL36" s="138" t="s">
        <v>149</v>
      </c>
      <c r="AM36" s="139"/>
      <c r="AN36" s="5"/>
      <c r="AO36" s="9"/>
      <c r="AP36" s="9"/>
      <c r="AQ36" s="51">
        <v>1724</v>
      </c>
      <c r="AR36" s="119" t="s">
        <v>127</v>
      </c>
      <c r="AS36" s="51"/>
      <c r="AT36" s="51">
        <v>72396</v>
      </c>
      <c r="AU36" s="52"/>
      <c r="AV36" s="119" t="s">
        <v>127</v>
      </c>
      <c r="AW36" s="119" t="s">
        <v>127</v>
      </c>
      <c r="AX36" s="119" t="s">
        <v>127</v>
      </c>
      <c r="AY36" s="51">
        <v>72396</v>
      </c>
      <c r="AZ36" s="10"/>
      <c r="BA36" s="51">
        <v>866</v>
      </c>
      <c r="BB36" s="51">
        <v>1698</v>
      </c>
      <c r="BC36" s="51">
        <v>21</v>
      </c>
      <c r="BD36" s="51">
        <v>2564</v>
      </c>
      <c r="BE36" s="52"/>
      <c r="BF36" s="51">
        <v>72396</v>
      </c>
      <c r="BG36" s="51"/>
      <c r="BH36" s="51"/>
      <c r="BI36" s="51"/>
      <c r="BJ36" s="52"/>
      <c r="BK36" s="51">
        <v>2564</v>
      </c>
      <c r="BL36" s="51"/>
      <c r="BM36" s="51"/>
      <c r="BN36" s="51"/>
      <c r="BO36" s="53"/>
      <c r="BP36" s="52"/>
      <c r="BQ36" s="51">
        <v>135065</v>
      </c>
      <c r="BR36" s="51"/>
      <c r="BS36" s="51"/>
      <c r="BT36" s="51">
        <v>20470</v>
      </c>
      <c r="BU36" s="51"/>
      <c r="BV36" s="124"/>
      <c r="BW36" s="51">
        <v>66378</v>
      </c>
      <c r="BX36" s="51">
        <v>89157</v>
      </c>
      <c r="BY36" s="119" t="s">
        <v>127</v>
      </c>
      <c r="BZ36" s="119" t="s">
        <v>127</v>
      </c>
      <c r="CA36" s="51">
        <f t="shared" si="9"/>
        <v>155535</v>
      </c>
      <c r="CB36" s="52"/>
      <c r="CC36" s="51">
        <v>15833</v>
      </c>
      <c r="CD36" s="51">
        <v>15833</v>
      </c>
      <c r="CE36" s="52"/>
      <c r="CF36" s="119" t="s">
        <v>127</v>
      </c>
      <c r="CG36" s="119" t="s">
        <v>127</v>
      </c>
      <c r="CH36" s="18">
        <v>14829</v>
      </c>
      <c r="CI36" s="54">
        <v>14829</v>
      </c>
      <c r="CJ36" s="54">
        <v>186197</v>
      </c>
      <c r="CK36" s="54">
        <v>208088</v>
      </c>
      <c r="CL36" s="54">
        <f t="shared" si="10"/>
        <v>394285</v>
      </c>
      <c r="CM36" s="78"/>
      <c r="CN36" s="76">
        <f t="shared" si="1"/>
        <v>43.462977288002335</v>
      </c>
      <c r="CO36" s="56">
        <f t="shared" si="2"/>
        <v>52.77603763774934</v>
      </c>
      <c r="CP36" s="56">
        <f t="shared" si="3"/>
        <v>3.760985074248323</v>
      </c>
      <c r="CQ36" s="117" t="s">
        <v>127</v>
      </c>
      <c r="CR36" s="74"/>
      <c r="CS36" s="48"/>
      <c r="CT36" s="51">
        <v>214</v>
      </c>
      <c r="CU36" s="51"/>
      <c r="CV36" s="52"/>
      <c r="CW36" s="52"/>
      <c r="CX36" s="51">
        <v>146</v>
      </c>
      <c r="CY36" s="51">
        <v>40</v>
      </c>
      <c r="CZ36" s="52"/>
      <c r="DA36" s="51">
        <v>1477</v>
      </c>
      <c r="DB36" s="51">
        <v>51</v>
      </c>
      <c r="DC36" s="54">
        <f t="shared" si="11"/>
        <v>1928</v>
      </c>
    </row>
    <row r="37" spans="1:107" s="82" customFormat="1" ht="12.75">
      <c r="A37" s="25" t="s">
        <v>94</v>
      </c>
      <c r="B37" s="39"/>
      <c r="C37" s="61">
        <v>22</v>
      </c>
      <c r="D37" s="61">
        <v>7.5</v>
      </c>
      <c r="E37" s="61">
        <v>7.5</v>
      </c>
      <c r="F37" s="61">
        <v>6</v>
      </c>
      <c r="G37" s="61">
        <v>7</v>
      </c>
      <c r="H37" s="61">
        <v>3</v>
      </c>
      <c r="I37" s="61">
        <v>3</v>
      </c>
      <c r="J37" s="61"/>
      <c r="K37" s="61">
        <v>1</v>
      </c>
      <c r="L37" s="61"/>
      <c r="M37" s="61">
        <v>6</v>
      </c>
      <c r="N37" s="61">
        <f t="shared" si="4"/>
        <v>63</v>
      </c>
      <c r="O37" s="48"/>
      <c r="P37" s="61">
        <v>9</v>
      </c>
      <c r="Q37" s="61">
        <v>22</v>
      </c>
      <c r="R37" s="61">
        <v>32</v>
      </c>
      <c r="S37" s="61"/>
      <c r="T37" s="61"/>
      <c r="U37" s="61"/>
      <c r="V37" s="49"/>
      <c r="W37" s="50"/>
      <c r="X37" s="43">
        <v>130830</v>
      </c>
      <c r="Y37" s="43"/>
      <c r="Z37" s="43">
        <v>64074</v>
      </c>
      <c r="AA37" s="52"/>
      <c r="AB37" s="43">
        <v>7664</v>
      </c>
      <c r="AC37" s="43">
        <v>4528</v>
      </c>
      <c r="AD37" s="52"/>
      <c r="AE37" s="43">
        <v>656</v>
      </c>
      <c r="AF37" s="43"/>
      <c r="AG37" s="43"/>
      <c r="AH37" s="43"/>
      <c r="AI37" s="43"/>
      <c r="AJ37" s="79">
        <f>SUM(AE37:AI37)</f>
        <v>656</v>
      </c>
      <c r="AK37" s="50"/>
      <c r="AL37" s="136" t="s">
        <v>150</v>
      </c>
      <c r="AM37" s="137"/>
      <c r="AN37" s="49"/>
      <c r="AO37" s="50"/>
      <c r="AP37" s="50"/>
      <c r="AQ37" s="43">
        <v>11952</v>
      </c>
      <c r="AR37" s="43">
        <v>1051</v>
      </c>
      <c r="AS37" s="43"/>
      <c r="AT37" s="43">
        <v>348111</v>
      </c>
      <c r="AU37" s="52"/>
      <c r="AV37" s="43">
        <v>5045</v>
      </c>
      <c r="AW37" s="43"/>
      <c r="AX37" s="43">
        <v>94561</v>
      </c>
      <c r="AY37" s="43">
        <v>442672</v>
      </c>
      <c r="AZ37" s="52"/>
      <c r="BA37" s="43">
        <v>78</v>
      </c>
      <c r="BB37" s="43">
        <v>53</v>
      </c>
      <c r="BC37" s="43">
        <v>6</v>
      </c>
      <c r="BD37" s="43">
        <v>5267</v>
      </c>
      <c r="BE37" s="52"/>
      <c r="BF37" s="43">
        <v>442672</v>
      </c>
      <c r="BG37" s="43"/>
      <c r="BH37" s="43"/>
      <c r="BI37" s="43"/>
      <c r="BJ37" s="52"/>
      <c r="BK37" s="43">
        <v>5267</v>
      </c>
      <c r="BL37" s="43"/>
      <c r="BM37" s="43"/>
      <c r="BN37" s="43"/>
      <c r="BO37" s="53"/>
      <c r="BP37" s="52"/>
      <c r="BQ37" s="43">
        <v>854794</v>
      </c>
      <c r="BR37" s="43"/>
      <c r="BS37" s="43"/>
      <c r="BT37" s="43"/>
      <c r="BU37" s="43"/>
      <c r="BV37" s="124"/>
      <c r="BW37" s="43">
        <v>414148</v>
      </c>
      <c r="BX37" s="43">
        <v>435822</v>
      </c>
      <c r="BY37" s="116" t="s">
        <v>127</v>
      </c>
      <c r="BZ37" s="43">
        <v>4824</v>
      </c>
      <c r="CA37" s="43">
        <f t="shared" si="9"/>
        <v>854794</v>
      </c>
      <c r="CB37" s="52"/>
      <c r="CC37" s="43">
        <v>48079</v>
      </c>
      <c r="CD37" s="43">
        <v>48079</v>
      </c>
      <c r="CE37" s="52"/>
      <c r="CF37" s="43">
        <v>35747</v>
      </c>
      <c r="CG37" s="43"/>
      <c r="CH37" s="79"/>
      <c r="CI37" s="62">
        <v>35747</v>
      </c>
      <c r="CJ37" s="62">
        <v>938620</v>
      </c>
      <c r="CK37" s="62">
        <v>931394</v>
      </c>
      <c r="CL37" s="62">
        <f t="shared" si="10"/>
        <v>1870014</v>
      </c>
      <c r="CM37" s="80"/>
      <c r="CN37" s="81">
        <f t="shared" si="1"/>
        <v>48.28161714297326</v>
      </c>
      <c r="CO37" s="64">
        <f t="shared" si="2"/>
        <v>49.80679289032061</v>
      </c>
      <c r="CP37" s="64">
        <f t="shared" si="3"/>
        <v>1.9115899667061313</v>
      </c>
      <c r="CQ37" s="118" t="s">
        <v>127</v>
      </c>
      <c r="CR37" s="74"/>
      <c r="CS37" s="48"/>
      <c r="CT37" s="43">
        <v>577</v>
      </c>
      <c r="CU37" s="43">
        <v>24</v>
      </c>
      <c r="CV37" s="52"/>
      <c r="CW37" s="52"/>
      <c r="CX37" s="43">
        <v>396</v>
      </c>
      <c r="CY37" s="43">
        <v>154</v>
      </c>
      <c r="CZ37" s="52"/>
      <c r="DA37" s="43">
        <v>4579</v>
      </c>
      <c r="DB37" s="43">
        <v>1062</v>
      </c>
      <c r="DC37" s="62">
        <f t="shared" si="11"/>
        <v>6792</v>
      </c>
    </row>
    <row r="38" spans="1:107" s="17" customFormat="1" ht="12.75">
      <c r="A38" s="85" t="s">
        <v>95</v>
      </c>
      <c r="B38" s="96"/>
      <c r="C38" s="46">
        <v>24</v>
      </c>
      <c r="D38" s="46">
        <v>17.9</v>
      </c>
      <c r="E38" s="46">
        <v>6</v>
      </c>
      <c r="F38" s="46">
        <v>3.5</v>
      </c>
      <c r="G38" s="46">
        <v>12.1</v>
      </c>
      <c r="H38" s="46">
        <v>8.7</v>
      </c>
      <c r="I38" s="46"/>
      <c r="J38" s="46">
        <v>5</v>
      </c>
      <c r="K38" s="46"/>
      <c r="L38" s="46"/>
      <c r="M38" s="46">
        <v>3</v>
      </c>
      <c r="N38" s="46">
        <f>SUM(C38:M38)</f>
        <v>80.2</v>
      </c>
      <c r="O38" s="97"/>
      <c r="P38" s="46">
        <v>7</v>
      </c>
      <c r="Q38" s="46">
        <v>26.7</v>
      </c>
      <c r="R38" s="46">
        <v>38.9</v>
      </c>
      <c r="S38" s="46">
        <v>2.6</v>
      </c>
      <c r="T38" s="46">
        <v>5</v>
      </c>
      <c r="U38" s="46"/>
      <c r="V38" s="98"/>
      <c r="W38" s="99"/>
      <c r="X38" s="51">
        <v>259905</v>
      </c>
      <c r="Y38" s="51">
        <v>4928</v>
      </c>
      <c r="Z38" s="51">
        <v>73595</v>
      </c>
      <c r="AA38" s="100"/>
      <c r="AB38" s="51">
        <v>6039</v>
      </c>
      <c r="AC38" s="51">
        <v>7680</v>
      </c>
      <c r="AD38" s="100"/>
      <c r="AE38" s="51">
        <v>1080</v>
      </c>
      <c r="AF38" s="51"/>
      <c r="AG38" s="51">
        <v>23</v>
      </c>
      <c r="AH38" s="51">
        <v>157</v>
      </c>
      <c r="AI38" s="51"/>
      <c r="AJ38" s="51">
        <f t="shared" si="0"/>
        <v>1260</v>
      </c>
      <c r="AK38" s="99"/>
      <c r="AL38" s="138" t="s">
        <v>151</v>
      </c>
      <c r="AM38" s="139"/>
      <c r="AN38" s="101"/>
      <c r="AO38" s="102"/>
      <c r="AP38" s="102"/>
      <c r="AQ38" s="51">
        <v>13697</v>
      </c>
      <c r="AR38" s="51">
        <v>1627</v>
      </c>
      <c r="AS38" s="51">
        <v>4059</v>
      </c>
      <c r="AT38" s="51">
        <v>432378</v>
      </c>
      <c r="AU38" s="100"/>
      <c r="AV38" s="51">
        <v>7652</v>
      </c>
      <c r="AW38" s="51"/>
      <c r="AX38" s="51">
        <v>192597</v>
      </c>
      <c r="AY38" s="51">
        <v>624975</v>
      </c>
      <c r="AZ38" s="103"/>
      <c r="BA38" s="51">
        <v>100</v>
      </c>
      <c r="BB38" s="51">
        <v>124</v>
      </c>
      <c r="BC38" s="51"/>
      <c r="BD38" s="51">
        <v>7225</v>
      </c>
      <c r="BE38" s="100"/>
      <c r="BF38" s="51">
        <v>558192</v>
      </c>
      <c r="BG38" s="51">
        <v>58183</v>
      </c>
      <c r="BH38" s="51"/>
      <c r="BI38" s="51">
        <v>8600</v>
      </c>
      <c r="BJ38" s="100"/>
      <c r="BK38" s="51">
        <v>6229</v>
      </c>
      <c r="BL38" s="51">
        <v>803</v>
      </c>
      <c r="BM38" s="51"/>
      <c r="BN38" s="51">
        <v>193</v>
      </c>
      <c r="BO38" s="104"/>
      <c r="BP38" s="100"/>
      <c r="BQ38" s="51">
        <v>1021698</v>
      </c>
      <c r="BR38" s="51"/>
      <c r="BS38" s="51"/>
      <c r="BT38" s="51">
        <v>1148</v>
      </c>
      <c r="BU38" s="51"/>
      <c r="BV38" s="127"/>
      <c r="BW38" s="51">
        <v>418260</v>
      </c>
      <c r="BX38" s="51">
        <v>543210</v>
      </c>
      <c r="BY38" s="51"/>
      <c r="BZ38" s="51">
        <v>11792</v>
      </c>
      <c r="CA38" s="51">
        <f t="shared" si="9"/>
        <v>1022846</v>
      </c>
      <c r="CB38" s="100"/>
      <c r="CC38" s="51">
        <v>84686</v>
      </c>
      <c r="CD38" s="51">
        <v>84686</v>
      </c>
      <c r="CE38" s="100"/>
      <c r="CF38" s="51">
        <v>1583</v>
      </c>
      <c r="CG38" s="51"/>
      <c r="CH38" s="18">
        <v>44784</v>
      </c>
      <c r="CI38" s="54">
        <v>46367</v>
      </c>
      <c r="CJ38" s="54">
        <v>1153899</v>
      </c>
      <c r="CK38" s="54">
        <v>1133313</v>
      </c>
      <c r="CL38" s="54">
        <f t="shared" si="10"/>
        <v>2287212</v>
      </c>
      <c r="CM38" s="105"/>
      <c r="CN38" s="76">
        <f t="shared" si="1"/>
        <v>48.42279596294528</v>
      </c>
      <c r="CO38" s="56">
        <f t="shared" si="2"/>
        <v>49.549976128142035</v>
      </c>
      <c r="CP38" s="56">
        <f t="shared" si="3"/>
        <v>2.027227908912685</v>
      </c>
      <c r="CQ38" s="117" t="s">
        <v>127</v>
      </c>
      <c r="CR38" s="106"/>
      <c r="CS38" s="97"/>
      <c r="CT38" s="51">
        <v>410</v>
      </c>
      <c r="CU38" s="51">
        <v>14</v>
      </c>
      <c r="CV38" s="100"/>
      <c r="CW38" s="100"/>
      <c r="CX38" s="51">
        <v>603</v>
      </c>
      <c r="CY38" s="51">
        <v>382</v>
      </c>
      <c r="CZ38" s="100"/>
      <c r="DA38" s="51">
        <v>4164</v>
      </c>
      <c r="DB38" s="51">
        <v>2212</v>
      </c>
      <c r="DC38" s="54">
        <f t="shared" si="11"/>
        <v>7785</v>
      </c>
    </row>
    <row r="39" spans="1:107" s="90" customFormat="1" ht="12.75">
      <c r="A39" s="92"/>
      <c r="B39" s="39"/>
      <c r="C39" s="93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33"/>
      <c r="P39" s="89"/>
      <c r="Q39" s="89"/>
      <c r="R39" s="89"/>
      <c r="S39" s="89"/>
      <c r="T39" s="89"/>
      <c r="U39" s="89"/>
      <c r="V39" s="39"/>
      <c r="W39" s="40"/>
      <c r="X39" s="91"/>
      <c r="Y39" s="91"/>
      <c r="Z39" s="91"/>
      <c r="AA39" s="42"/>
      <c r="AB39" s="91"/>
      <c r="AC39" s="91"/>
      <c r="AD39" s="42"/>
      <c r="AE39" s="91"/>
      <c r="AF39" s="91"/>
      <c r="AG39" s="91"/>
      <c r="AH39" s="91"/>
      <c r="AI39" s="91"/>
      <c r="AJ39" s="91"/>
      <c r="AK39" s="40"/>
      <c r="AN39" s="39"/>
      <c r="AO39" s="40"/>
      <c r="AP39" s="40"/>
      <c r="AQ39" s="91"/>
      <c r="AR39" s="91"/>
      <c r="AS39" s="91"/>
      <c r="AT39" s="91"/>
      <c r="AU39" s="42"/>
      <c r="AV39" s="91"/>
      <c r="AW39" s="91"/>
      <c r="AX39" s="91"/>
      <c r="AY39" s="91"/>
      <c r="AZ39" s="42"/>
      <c r="BA39" s="94"/>
      <c r="BB39" s="91"/>
      <c r="BC39" s="91"/>
      <c r="BD39" s="91"/>
      <c r="BE39" s="52"/>
      <c r="BF39" s="91"/>
      <c r="BG39" s="91"/>
      <c r="BH39" s="91"/>
      <c r="BI39" s="91"/>
      <c r="BJ39" s="100"/>
      <c r="BK39" s="91"/>
      <c r="BL39" s="91"/>
      <c r="BM39" s="91"/>
      <c r="BN39" s="91"/>
      <c r="BO39" s="53"/>
      <c r="BP39" s="52"/>
      <c r="BQ39" s="95"/>
      <c r="BR39" s="91"/>
      <c r="BS39" s="91"/>
      <c r="BT39" s="91"/>
      <c r="BU39" s="91"/>
      <c r="BV39" s="124"/>
      <c r="BW39" s="94"/>
      <c r="BX39" s="91"/>
      <c r="BY39" s="91"/>
      <c r="BZ39" s="91"/>
      <c r="CA39" s="91"/>
      <c r="CB39" s="42"/>
      <c r="CC39" s="91"/>
      <c r="CD39" s="91"/>
      <c r="CE39" s="42"/>
      <c r="CF39" s="91"/>
      <c r="CG39" s="91"/>
      <c r="CH39" s="91"/>
      <c r="CI39" s="91"/>
      <c r="CJ39" s="91"/>
      <c r="CK39" s="91"/>
      <c r="CL39" s="91"/>
      <c r="CM39" s="40"/>
      <c r="CR39" s="39"/>
      <c r="CS39" s="40"/>
      <c r="CT39" s="91"/>
      <c r="CU39" s="91"/>
      <c r="CV39" s="42"/>
      <c r="CW39" s="42"/>
      <c r="CX39" s="91"/>
      <c r="CY39" s="91"/>
      <c r="CZ39" s="42"/>
      <c r="DA39" s="91"/>
      <c r="DB39" s="91"/>
      <c r="DC39" s="91"/>
    </row>
    <row r="40" spans="53:75" ht="12.75">
      <c r="BA40" s="83"/>
      <c r="BE40" s="52"/>
      <c r="BO40" s="53"/>
      <c r="BP40" s="52"/>
      <c r="BQ40" s="84"/>
      <c r="BV40" s="124"/>
      <c r="BW40" s="83"/>
    </row>
    <row r="41" spans="53:75" ht="12.75">
      <c r="BA41" s="83"/>
      <c r="BE41" s="52"/>
      <c r="BO41" s="53"/>
      <c r="BP41" s="52"/>
      <c r="BQ41" s="84"/>
      <c r="BV41" s="124"/>
      <c r="BW41" s="83"/>
    </row>
    <row r="42" spans="53:75" ht="12.75">
      <c r="BA42" s="83"/>
      <c r="BE42" s="52"/>
      <c r="BO42" s="53"/>
      <c r="BP42" s="52"/>
      <c r="BQ42" s="84"/>
      <c r="BV42" s="124"/>
      <c r="BW42" s="83"/>
    </row>
    <row r="43" spans="53:75" ht="12.75">
      <c r="BA43" s="83"/>
      <c r="BE43" s="52"/>
      <c r="BO43" s="53"/>
      <c r="BP43" s="52"/>
      <c r="BQ43" s="84"/>
      <c r="BV43" s="124"/>
      <c r="BW43" s="83"/>
    </row>
  </sheetData>
  <mergeCells count="36">
    <mergeCell ref="AL7:AM7"/>
    <mergeCell ref="C2:N2"/>
    <mergeCell ref="P2:U2"/>
    <mergeCell ref="X2:AM2"/>
    <mergeCell ref="CF2:CQ2"/>
    <mergeCell ref="CT2:DC2"/>
    <mergeCell ref="AL5:AM5"/>
    <mergeCell ref="AZ2:BD2"/>
    <mergeCell ref="BF2:BN2"/>
    <mergeCell ref="BO2:CD2"/>
    <mergeCell ref="AQ2:AY2"/>
    <mergeCell ref="AN2:AN3"/>
    <mergeCell ref="AL8:AM8"/>
    <mergeCell ref="AL9:AM9"/>
    <mergeCell ref="AL10:AM10"/>
    <mergeCell ref="AL11:AM11"/>
    <mergeCell ref="AL12:AM12"/>
    <mergeCell ref="AL14:AM14"/>
    <mergeCell ref="AL15:AM15"/>
    <mergeCell ref="AL16:AM16"/>
    <mergeCell ref="AL18:AM18"/>
    <mergeCell ref="AL19:AM19"/>
    <mergeCell ref="AL21:AM21"/>
    <mergeCell ref="AL23:AM23"/>
    <mergeCell ref="AL24:AM24"/>
    <mergeCell ref="AL25:AM25"/>
    <mergeCell ref="AL26:AM26"/>
    <mergeCell ref="AL28:AM28"/>
    <mergeCell ref="AL29:AM29"/>
    <mergeCell ref="AL32:AM32"/>
    <mergeCell ref="AL33:AM33"/>
    <mergeCell ref="AL34:AM34"/>
    <mergeCell ref="AL35:AM35"/>
    <mergeCell ref="AL36:AM36"/>
    <mergeCell ref="AL37:AM37"/>
    <mergeCell ref="AL38:AM38"/>
  </mergeCells>
  <printOptions/>
  <pageMargins left="0.32" right="0.16" top="0.96" bottom="0.36" header="0.2" footer="0.38"/>
  <pageSetup fitToHeight="2" fitToWidth="8" horizontalDpi="300" verticalDpi="300" orientation="landscape" paperSize="9" scale="96" r:id="rId1"/>
  <headerFooter alignWithMargins="0">
    <oddHeader>&amp;L&amp;"Arial,Italic"Updated 23 Jan 2002</oddHeader>
    <oddFooter>&amp;R&amp;P</oddFooter>
  </headerFooter>
  <rowBreaks count="1" manualBreakCount="1">
    <brk id="30" max="255" man="1"/>
  </rowBreaks>
  <colBreaks count="5" manualBreakCount="5">
    <brk id="21" max="65535" man="1"/>
    <brk id="39" max="65535" man="1"/>
    <brk id="56" max="65535" man="1"/>
    <brk id="73" max="65535" man="1"/>
    <brk id="8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CAUL Executive Officer</cp:lastModifiedBy>
  <cp:lastPrinted>2002-02-13T05:59:25Z</cp:lastPrinted>
  <dcterms:created xsi:type="dcterms:W3CDTF">1999-11-01T10:10:04Z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