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codeName="ThisWorkbook" defaultThemeVersion="124226"/>
  <mc:AlternateContent xmlns:mc="http://schemas.openxmlformats.org/markup-compatibility/2006">
    <mc:Choice Requires="x15">
      <x15ac:absPath xmlns:x15ac="http://schemas.microsoft.com/office/spreadsheetml/2010/11/ac" url="/Users/katiedavis/Downloads/"/>
    </mc:Choice>
  </mc:AlternateContent>
  <xr:revisionPtr revIDLastSave="0" documentId="13_ncr:1_{FDF69CFC-D590-ED4C-8F33-C4AC80B5DFCC}" xr6:coauthVersionLast="47" xr6:coauthVersionMax="47" xr10:uidLastSave="{00000000-0000-0000-0000-000000000000}"/>
  <bookViews>
    <workbookView xWindow="0" yWindow="500" windowWidth="28800" windowHeight="16300" xr2:uid="{00000000-000D-0000-FFFF-FFFF00000000}"/>
  </bookViews>
  <sheets>
    <sheet name="CAUL 2020" sheetId="12" r:id="rId1"/>
    <sheet name="2020 Summary Stats" sheetId="1" r:id="rId2"/>
    <sheet name="Table" sheetId="9" r:id="rId3"/>
  </sheets>
  <definedNames>
    <definedName name="_xlnm.Print_Area" localSheetId="1">'2020 Summary Stats'!$A$1:$C$30</definedName>
    <definedName name="_xlnm.Print_Area" localSheetId="2">Table!$A$1:$B$28</definedName>
    <definedName name="_xlnm.Print_Titles" localSheetId="0">'CAUL 2020'!$A:$B,'CAUL 2020'!$1:$3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1" l="1"/>
  <c r="B30" i="1"/>
  <c r="C13" i="1"/>
  <c r="B9" i="1"/>
  <c r="CS61" i="12" l="1"/>
  <c r="CR61" i="12"/>
  <c r="CQ61" i="12"/>
  <c r="CO61" i="12"/>
  <c r="CN61" i="12"/>
  <c r="CL61" i="12"/>
  <c r="CK61" i="12"/>
  <c r="CJ61" i="12"/>
  <c r="CI61" i="12"/>
  <c r="CH61" i="12"/>
  <c r="CG61" i="12"/>
  <c r="CF61" i="12"/>
  <c r="CE61" i="12"/>
  <c r="CD61" i="12"/>
  <c r="CC61" i="12"/>
  <c r="CB61" i="12"/>
  <c r="CA61" i="12"/>
  <c r="BZ61" i="12"/>
  <c r="BY61" i="12"/>
  <c r="BX61" i="12"/>
  <c r="BW61" i="12"/>
  <c r="BV61" i="12"/>
  <c r="BU61" i="12"/>
  <c r="BT61" i="12"/>
  <c r="BG61" i="12"/>
  <c r="BF61" i="12"/>
  <c r="BE61" i="12"/>
  <c r="BC61" i="12"/>
  <c r="BB61" i="12"/>
  <c r="BA61" i="12"/>
  <c r="AZ61" i="12"/>
  <c r="AY61" i="12"/>
  <c r="AX61" i="12"/>
  <c r="AW61" i="12"/>
  <c r="AV61" i="12"/>
  <c r="AT61" i="12"/>
  <c r="AS61" i="12"/>
  <c r="AR61" i="12"/>
  <c r="AP61" i="12"/>
  <c r="AO61" i="12"/>
  <c r="AN61" i="12"/>
  <c r="AM61" i="12"/>
  <c r="AL61" i="12"/>
  <c r="AK61" i="12"/>
  <c r="AJ61" i="12"/>
  <c r="AI61" i="12"/>
  <c r="AH61" i="12"/>
  <c r="AG61" i="12"/>
  <c r="AF61" i="12"/>
  <c r="AE61" i="12"/>
  <c r="AD61" i="12"/>
  <c r="AC61" i="12"/>
  <c r="AA61" i="12"/>
  <c r="Z61" i="12"/>
  <c r="Y61" i="12"/>
  <c r="X61" i="12"/>
  <c r="W61" i="12"/>
  <c r="V61" i="12"/>
  <c r="U61" i="12"/>
  <c r="T61" i="12"/>
  <c r="S61" i="12"/>
  <c r="R61" i="12"/>
  <c r="Q61" i="12"/>
  <c r="P61" i="12"/>
  <c r="N61" i="12"/>
  <c r="M61" i="12"/>
  <c r="L61" i="12"/>
  <c r="K61" i="12"/>
  <c r="J61" i="12"/>
  <c r="I61" i="12"/>
  <c r="H61" i="12"/>
  <c r="G61" i="12"/>
  <c r="F61" i="12"/>
  <c r="E61" i="12"/>
  <c r="D61" i="12"/>
  <c r="C61" i="12"/>
  <c r="CS60" i="12"/>
  <c r="CR60" i="12"/>
  <c r="CQ60" i="12"/>
  <c r="CO60" i="12"/>
  <c r="CN60" i="12"/>
  <c r="CL60" i="12"/>
  <c r="CK60" i="12"/>
  <c r="CJ60" i="12"/>
  <c r="CI60" i="12"/>
  <c r="CH60" i="12"/>
  <c r="CG60" i="12"/>
  <c r="CF60" i="12"/>
  <c r="CE60" i="12"/>
  <c r="CD60" i="12"/>
  <c r="CC60" i="12"/>
  <c r="CB60" i="12"/>
  <c r="CA60" i="12"/>
  <c r="BZ60" i="12"/>
  <c r="BY60" i="12"/>
  <c r="BX60" i="12"/>
  <c r="BW60" i="12"/>
  <c r="BV60" i="12"/>
  <c r="BU60" i="12"/>
  <c r="BT60" i="12"/>
  <c r="BG60" i="12"/>
  <c r="BF60" i="12"/>
  <c r="BE60" i="12"/>
  <c r="BC60" i="12"/>
  <c r="BB60" i="12"/>
  <c r="BA60" i="12"/>
  <c r="AZ60" i="12"/>
  <c r="AY60" i="12"/>
  <c r="AX60" i="12"/>
  <c r="AW60" i="12"/>
  <c r="AV60" i="12"/>
  <c r="AT60" i="12"/>
  <c r="AS60" i="12"/>
  <c r="AR60" i="12"/>
  <c r="AP60" i="12"/>
  <c r="AO60" i="12"/>
  <c r="AN60" i="12"/>
  <c r="AM60" i="12"/>
  <c r="AL60" i="12"/>
  <c r="AK60" i="12"/>
  <c r="AJ60" i="12"/>
  <c r="AI60" i="12"/>
  <c r="AH60" i="12"/>
  <c r="AG60" i="12"/>
  <c r="AF60" i="12"/>
  <c r="AE60" i="12"/>
  <c r="AD60" i="12"/>
  <c r="AC60" i="12"/>
  <c r="AA60" i="12"/>
  <c r="Z60" i="12"/>
  <c r="Y60" i="12"/>
  <c r="X60" i="12"/>
  <c r="W60" i="12"/>
  <c r="V60" i="12"/>
  <c r="U60" i="12"/>
  <c r="T60" i="12"/>
  <c r="S60" i="12"/>
  <c r="R60" i="12"/>
  <c r="Q60" i="12"/>
  <c r="P60" i="12"/>
  <c r="N60" i="12"/>
  <c r="M60" i="12"/>
  <c r="L60" i="12"/>
  <c r="K60" i="12"/>
  <c r="J60" i="12"/>
  <c r="I60" i="12"/>
  <c r="H60" i="12"/>
  <c r="G60" i="12"/>
  <c r="F60" i="12"/>
  <c r="E60" i="12"/>
  <c r="D60" i="12"/>
  <c r="C60" i="12"/>
  <c r="CS59" i="12"/>
  <c r="CR59" i="12"/>
  <c r="CQ59" i="12"/>
  <c r="CO59" i="12"/>
  <c r="CN59" i="12"/>
  <c r="CL59" i="12"/>
  <c r="CK59" i="12"/>
  <c r="CJ59" i="12"/>
  <c r="CI59" i="12"/>
  <c r="CH59" i="12"/>
  <c r="CG59" i="12"/>
  <c r="CF59" i="12"/>
  <c r="CE59" i="12"/>
  <c r="CD59" i="12"/>
  <c r="CC59" i="12"/>
  <c r="CB59" i="12"/>
  <c r="CA59" i="12"/>
  <c r="BZ59" i="12"/>
  <c r="BY59" i="12"/>
  <c r="BX59" i="12"/>
  <c r="BW59" i="12"/>
  <c r="BV59" i="12"/>
  <c r="BU59" i="12"/>
  <c r="BT59" i="12"/>
  <c r="BG59" i="12"/>
  <c r="BF59" i="12"/>
  <c r="BE59" i="12"/>
  <c r="BC59" i="12"/>
  <c r="BB59" i="12"/>
  <c r="BA59" i="12"/>
  <c r="AZ59" i="12"/>
  <c r="AY59" i="12"/>
  <c r="AX59" i="12"/>
  <c r="AW59" i="12"/>
  <c r="AV59" i="12"/>
  <c r="AT59" i="12"/>
  <c r="AS59" i="12"/>
  <c r="AR59" i="12"/>
  <c r="AP59" i="12"/>
  <c r="AO59" i="12"/>
  <c r="AN59" i="12"/>
  <c r="AM59" i="12"/>
  <c r="AL59" i="12"/>
  <c r="AK59" i="12"/>
  <c r="AJ59" i="12"/>
  <c r="AI59" i="12"/>
  <c r="AH59" i="12"/>
  <c r="AG59" i="12"/>
  <c r="AF59" i="12"/>
  <c r="AE59" i="12"/>
  <c r="AD59" i="12"/>
  <c r="AC59" i="12"/>
  <c r="AA59" i="12"/>
  <c r="Z59" i="12"/>
  <c r="Y59" i="12"/>
  <c r="X59" i="12"/>
  <c r="W59" i="12"/>
  <c r="V59" i="12"/>
  <c r="U59" i="12"/>
  <c r="T59" i="12"/>
  <c r="S59" i="12"/>
  <c r="R59" i="12"/>
  <c r="Q59" i="12"/>
  <c r="P59" i="12"/>
  <c r="N59" i="12"/>
  <c r="M59" i="12"/>
  <c r="L59" i="12"/>
  <c r="K59" i="12"/>
  <c r="J59" i="12"/>
  <c r="I59" i="12"/>
  <c r="H59" i="12"/>
  <c r="G59" i="12"/>
  <c r="F59" i="12"/>
  <c r="E59" i="12"/>
  <c r="D59" i="12"/>
  <c r="C59" i="12"/>
  <c r="CS58" i="12"/>
  <c r="CR58" i="12"/>
  <c r="CQ58" i="12"/>
  <c r="CO58" i="12"/>
  <c r="CN58" i="12"/>
  <c r="CL58" i="12"/>
  <c r="CK58" i="12"/>
  <c r="CJ58" i="12"/>
  <c r="CI58" i="12"/>
  <c r="CH58" i="12"/>
  <c r="CG58" i="12"/>
  <c r="CF58" i="12"/>
  <c r="CE58" i="12"/>
  <c r="CD58" i="12"/>
  <c r="CC58" i="12"/>
  <c r="CB58" i="12"/>
  <c r="CA58" i="12"/>
  <c r="BZ58" i="12"/>
  <c r="BY58" i="12"/>
  <c r="BX58" i="12"/>
  <c r="BW58" i="12"/>
  <c r="BV58" i="12"/>
  <c r="BU58" i="12"/>
  <c r="BT58" i="12"/>
  <c r="BG58" i="12"/>
  <c r="BF58" i="12"/>
  <c r="BE58" i="12"/>
  <c r="BC58" i="12"/>
  <c r="BB58" i="12"/>
  <c r="BA58" i="12"/>
  <c r="AZ58" i="12"/>
  <c r="AY58" i="12"/>
  <c r="AX58" i="12"/>
  <c r="AW58" i="12"/>
  <c r="AV58" i="12"/>
  <c r="AT58" i="12"/>
  <c r="AS58" i="12"/>
  <c r="AR58" i="12"/>
  <c r="AP58" i="12"/>
  <c r="AO58" i="12"/>
  <c r="AN58" i="12"/>
  <c r="AM58" i="12"/>
  <c r="AL58" i="12"/>
  <c r="AK58" i="12"/>
  <c r="AJ58" i="12"/>
  <c r="AI58" i="12"/>
  <c r="AH58" i="12"/>
  <c r="AG58" i="12"/>
  <c r="AF58" i="12"/>
  <c r="AE58" i="12"/>
  <c r="AD58" i="12"/>
  <c r="AC58" i="12"/>
  <c r="AA58" i="12"/>
  <c r="Z58" i="12"/>
  <c r="Y58" i="12"/>
  <c r="X58" i="12"/>
  <c r="W58" i="12"/>
  <c r="V58" i="12"/>
  <c r="U58" i="12"/>
  <c r="T58" i="12"/>
  <c r="S58" i="12"/>
  <c r="R58" i="12"/>
  <c r="Q58" i="12"/>
  <c r="P58" i="12"/>
  <c r="N58" i="12"/>
  <c r="M58" i="12"/>
  <c r="L58" i="12"/>
  <c r="K58" i="12"/>
  <c r="J58" i="12"/>
  <c r="I58" i="12"/>
  <c r="H58" i="12"/>
  <c r="G58" i="12"/>
  <c r="F58" i="12"/>
  <c r="E58" i="12"/>
  <c r="D58" i="12"/>
  <c r="C58" i="12"/>
  <c r="CS57" i="12"/>
  <c r="CR57" i="12"/>
  <c r="CQ57" i="12"/>
  <c r="CO57" i="12"/>
  <c r="CN57" i="12"/>
  <c r="CL57" i="12"/>
  <c r="CK57" i="12"/>
  <c r="CJ57" i="12"/>
  <c r="CI57" i="12"/>
  <c r="CH57" i="12"/>
  <c r="CG57" i="12"/>
  <c r="CF57" i="12"/>
  <c r="CE57" i="12"/>
  <c r="CD57" i="12"/>
  <c r="CC57" i="12"/>
  <c r="CB57" i="12"/>
  <c r="CA57" i="12"/>
  <c r="BZ57" i="12"/>
  <c r="BY57" i="12"/>
  <c r="BX57" i="12"/>
  <c r="BW57" i="12"/>
  <c r="BV57" i="12"/>
  <c r="BU57" i="12"/>
  <c r="BT57" i="12"/>
  <c r="BG57" i="12"/>
  <c r="BF57" i="12"/>
  <c r="BE57" i="12"/>
  <c r="BC57" i="12"/>
  <c r="BB57" i="12"/>
  <c r="BA57" i="12"/>
  <c r="AZ57" i="12"/>
  <c r="AY57" i="12"/>
  <c r="AX57" i="12"/>
  <c r="AW57" i="12"/>
  <c r="AV57" i="12"/>
  <c r="AT57" i="12"/>
  <c r="AS57" i="12"/>
  <c r="AR57" i="12"/>
  <c r="AP57" i="12"/>
  <c r="AO57" i="12"/>
  <c r="AN57" i="12"/>
  <c r="AM57" i="12"/>
  <c r="AL57" i="12"/>
  <c r="AK57" i="12"/>
  <c r="AJ57" i="12"/>
  <c r="AI57" i="12"/>
  <c r="AH57" i="12"/>
  <c r="AG57" i="12"/>
  <c r="AF57" i="12"/>
  <c r="AE57" i="12"/>
  <c r="AD57" i="12"/>
  <c r="AC57" i="12"/>
  <c r="AA57" i="12"/>
  <c r="Z57" i="12"/>
  <c r="Y57" i="12"/>
  <c r="X57" i="12"/>
  <c r="W57" i="12"/>
  <c r="V57" i="12"/>
  <c r="U57" i="12"/>
  <c r="T57" i="12"/>
  <c r="S57" i="12"/>
  <c r="R57" i="12"/>
  <c r="Q57" i="12"/>
  <c r="P57" i="12"/>
  <c r="N57" i="12"/>
  <c r="M57" i="12"/>
  <c r="L57" i="12"/>
  <c r="K57" i="12"/>
  <c r="J57" i="12"/>
  <c r="I57" i="12"/>
  <c r="H57" i="12"/>
  <c r="G57" i="12"/>
  <c r="F57" i="12"/>
  <c r="E57" i="12"/>
  <c r="D57" i="12"/>
  <c r="C57" i="12"/>
  <c r="CS56" i="12"/>
  <c r="CR56" i="12"/>
  <c r="CQ56" i="12"/>
  <c r="CO56" i="12"/>
  <c r="CN56" i="12"/>
  <c r="CL56" i="12"/>
  <c r="CK56" i="12"/>
  <c r="CJ56" i="12"/>
  <c r="CI56" i="12"/>
  <c r="CH56" i="12"/>
  <c r="CG56" i="12"/>
  <c r="CF56" i="12"/>
  <c r="CE56" i="12"/>
  <c r="CD56" i="12"/>
  <c r="CC56" i="12"/>
  <c r="CB56" i="12"/>
  <c r="CA56" i="12"/>
  <c r="BZ56" i="12"/>
  <c r="BY56" i="12"/>
  <c r="BX56" i="12"/>
  <c r="BW56" i="12"/>
  <c r="BV56" i="12"/>
  <c r="BU56" i="12"/>
  <c r="BT56" i="12"/>
  <c r="BG56" i="12"/>
  <c r="BF56" i="12"/>
  <c r="BE56" i="12"/>
  <c r="BC56" i="12"/>
  <c r="BB56" i="12"/>
  <c r="BA56" i="12"/>
  <c r="AZ56" i="12"/>
  <c r="AY56" i="12"/>
  <c r="AX56" i="12"/>
  <c r="AW56" i="12"/>
  <c r="AV56" i="12"/>
  <c r="AT56" i="12"/>
  <c r="AS56" i="12"/>
  <c r="AR56" i="12"/>
  <c r="AP56" i="12"/>
  <c r="AO56" i="12"/>
  <c r="AN56" i="12"/>
  <c r="AM56" i="12"/>
  <c r="AL56" i="12"/>
  <c r="AK56" i="12"/>
  <c r="AJ56" i="12"/>
  <c r="AI56" i="12"/>
  <c r="AH56" i="12"/>
  <c r="AG56" i="12"/>
  <c r="AF56" i="12"/>
  <c r="AE56" i="12"/>
  <c r="AD56" i="12"/>
  <c r="AC56" i="12"/>
  <c r="AA56" i="12"/>
  <c r="Z56" i="12"/>
  <c r="Y56" i="12"/>
  <c r="X56" i="12"/>
  <c r="W56" i="12"/>
  <c r="V56" i="12"/>
  <c r="U56" i="12"/>
  <c r="T56" i="12"/>
  <c r="S56" i="12"/>
  <c r="R56" i="12"/>
  <c r="Q56" i="12"/>
  <c r="P56" i="12"/>
  <c r="N56" i="12"/>
  <c r="M56" i="12"/>
  <c r="L56" i="12"/>
  <c r="K56" i="12"/>
  <c r="J56" i="12"/>
  <c r="I56" i="12"/>
  <c r="H56" i="12"/>
  <c r="G56" i="12"/>
  <c r="F56" i="12"/>
  <c r="E56" i="12"/>
  <c r="D56" i="12"/>
  <c r="C56" i="12"/>
  <c r="CS55" i="12"/>
  <c r="CR55" i="12"/>
  <c r="CQ55" i="12"/>
  <c r="CO55" i="12"/>
  <c r="CN55" i="12"/>
  <c r="CL55" i="12"/>
  <c r="CK55" i="12"/>
  <c r="CJ55" i="12"/>
  <c r="CI55" i="12"/>
  <c r="CH55" i="12"/>
  <c r="CG55" i="12"/>
  <c r="CF55" i="12"/>
  <c r="CE55" i="12"/>
  <c r="CD55" i="12"/>
  <c r="CC55" i="12"/>
  <c r="CB55" i="12"/>
  <c r="CA55" i="12"/>
  <c r="BZ55" i="12"/>
  <c r="BY55" i="12"/>
  <c r="BX55" i="12"/>
  <c r="BW55" i="12"/>
  <c r="BV55" i="12"/>
  <c r="BU55" i="12"/>
  <c r="BT55" i="12"/>
  <c r="BG55" i="12"/>
  <c r="BF55" i="12"/>
  <c r="BE55" i="12"/>
  <c r="BC55" i="12"/>
  <c r="BB55" i="12"/>
  <c r="BA55" i="12"/>
  <c r="AZ55" i="12"/>
  <c r="AY55" i="12"/>
  <c r="AX55" i="12"/>
  <c r="AW55" i="12"/>
  <c r="AV55" i="12"/>
  <c r="AT55" i="12"/>
  <c r="AS55" i="12"/>
  <c r="AR55" i="12"/>
  <c r="AP55" i="12"/>
  <c r="AO55" i="12"/>
  <c r="AN55" i="12"/>
  <c r="AM55" i="12"/>
  <c r="AL55" i="12"/>
  <c r="AK55" i="12"/>
  <c r="AJ55" i="12"/>
  <c r="AI55" i="12"/>
  <c r="AH55" i="12"/>
  <c r="AG55" i="12"/>
  <c r="AF55" i="12"/>
  <c r="AE55" i="12"/>
  <c r="AD55" i="12"/>
  <c r="AC55" i="12"/>
  <c r="AA55" i="12"/>
  <c r="Z55" i="12"/>
  <c r="Y55" i="12"/>
  <c r="X55" i="12"/>
  <c r="W55" i="12"/>
  <c r="V55" i="12"/>
  <c r="U55" i="12"/>
  <c r="T55" i="12"/>
  <c r="S55" i="12"/>
  <c r="R55" i="12"/>
  <c r="Q55" i="12"/>
  <c r="P55" i="12"/>
  <c r="N55" i="12"/>
  <c r="M55" i="12"/>
  <c r="L55" i="12"/>
  <c r="K55" i="12"/>
  <c r="J55" i="12"/>
  <c r="I55" i="12"/>
  <c r="H55" i="12"/>
  <c r="G55" i="12"/>
  <c r="F55" i="12"/>
  <c r="E55" i="12"/>
  <c r="D55" i="12"/>
  <c r="C55" i="12"/>
  <c r="CS54" i="12"/>
  <c r="CR54" i="12"/>
  <c r="CQ54" i="12"/>
  <c r="CO54" i="12"/>
  <c r="CN54" i="12"/>
  <c r="CL54" i="12"/>
  <c r="CK54" i="12"/>
  <c r="CJ54" i="12"/>
  <c r="CI54" i="12"/>
  <c r="CH54" i="12"/>
  <c r="CG54" i="12"/>
  <c r="CF54" i="12"/>
  <c r="CE54" i="12"/>
  <c r="CD54" i="12"/>
  <c r="CC54" i="12"/>
  <c r="CB54" i="12"/>
  <c r="CA54" i="12"/>
  <c r="BZ54" i="12"/>
  <c r="BY54" i="12"/>
  <c r="BX54" i="12"/>
  <c r="BW54" i="12"/>
  <c r="BV54" i="12"/>
  <c r="BU54" i="12"/>
  <c r="BT54" i="12"/>
  <c r="BG54" i="12"/>
  <c r="BF54" i="12"/>
  <c r="BE54" i="12"/>
  <c r="BC54" i="12"/>
  <c r="BB54" i="12"/>
  <c r="BA54" i="12"/>
  <c r="AZ54" i="12"/>
  <c r="AY54" i="12"/>
  <c r="AX54" i="12"/>
  <c r="AW54" i="12"/>
  <c r="AV54" i="12"/>
  <c r="AT54" i="12"/>
  <c r="AS54" i="12"/>
  <c r="AR54" i="12"/>
  <c r="AP54" i="12"/>
  <c r="AO54" i="12"/>
  <c r="AN54" i="12"/>
  <c r="AM54" i="12"/>
  <c r="AL54" i="12"/>
  <c r="AK54" i="12"/>
  <c r="AJ54" i="12"/>
  <c r="AI54" i="12"/>
  <c r="AH54" i="12"/>
  <c r="AG54" i="12"/>
  <c r="AF54" i="12"/>
  <c r="AE54" i="12"/>
  <c r="AD54" i="12"/>
  <c r="AC54" i="12"/>
  <c r="AA54" i="12"/>
  <c r="Z54" i="12"/>
  <c r="Y54" i="12"/>
  <c r="X54" i="12"/>
  <c r="W54" i="12"/>
  <c r="V54" i="12"/>
  <c r="U54" i="12"/>
  <c r="T54" i="12"/>
  <c r="S54" i="12"/>
  <c r="R54" i="12"/>
  <c r="Q54" i="12"/>
  <c r="P54" i="12"/>
  <c r="N54" i="12"/>
  <c r="M54" i="12"/>
  <c r="L54" i="12"/>
  <c r="K54" i="12"/>
  <c r="J54" i="12"/>
  <c r="I54" i="12"/>
  <c r="H54" i="12"/>
  <c r="G54" i="12"/>
  <c r="F54" i="12"/>
  <c r="E54" i="12"/>
  <c r="D54" i="12"/>
  <c r="C54" i="12"/>
  <c r="CS53" i="12"/>
  <c r="CR53" i="12"/>
  <c r="CQ53" i="12"/>
  <c r="CO53" i="12"/>
  <c r="CN53" i="12"/>
  <c r="CL53" i="12"/>
  <c r="CK53" i="12"/>
  <c r="CJ53" i="12"/>
  <c r="CI53" i="12"/>
  <c r="CH53" i="12"/>
  <c r="CG53" i="12"/>
  <c r="CF53" i="12"/>
  <c r="CE53" i="12"/>
  <c r="CD53" i="12"/>
  <c r="CC53" i="12"/>
  <c r="CB53" i="12"/>
  <c r="CA53" i="12"/>
  <c r="BZ53" i="12"/>
  <c r="BY53" i="12"/>
  <c r="BX53" i="12"/>
  <c r="BW53" i="12"/>
  <c r="BV53" i="12"/>
  <c r="BU53" i="12"/>
  <c r="BT53" i="12"/>
  <c r="BG53" i="12"/>
  <c r="BF53" i="12"/>
  <c r="BE53" i="12"/>
  <c r="BC53" i="12"/>
  <c r="BB53" i="12"/>
  <c r="BA53" i="12"/>
  <c r="AZ53" i="12"/>
  <c r="AY53" i="12"/>
  <c r="AX53" i="12"/>
  <c r="AW53" i="12"/>
  <c r="AV53" i="12"/>
  <c r="AT53" i="12"/>
  <c r="AS53" i="12"/>
  <c r="AR53" i="12"/>
  <c r="AP53" i="12"/>
  <c r="AO53" i="12"/>
  <c r="AN53" i="12"/>
  <c r="AM53" i="12"/>
  <c r="AL53" i="12"/>
  <c r="AK53" i="12"/>
  <c r="AJ53" i="12"/>
  <c r="AI53" i="12"/>
  <c r="AH53" i="12"/>
  <c r="AG53" i="12"/>
  <c r="AF53" i="12"/>
  <c r="AE53" i="12"/>
  <c r="AD53" i="12"/>
  <c r="AC53" i="12"/>
  <c r="AA53" i="12"/>
  <c r="Z53" i="12"/>
  <c r="Y53" i="12"/>
  <c r="X53" i="12"/>
  <c r="W53" i="12"/>
  <c r="V53" i="12"/>
  <c r="U53" i="12"/>
  <c r="T53" i="12"/>
  <c r="S53" i="12"/>
  <c r="R53" i="12"/>
  <c r="B11" i="1" s="1"/>
  <c r="B13" i="1" s="1"/>
  <c r="Q53" i="12"/>
  <c r="P53" i="12"/>
  <c r="N53" i="12"/>
  <c r="M53" i="12"/>
  <c r="L53" i="12"/>
  <c r="K53" i="12"/>
  <c r="J53" i="12"/>
  <c r="I53" i="12"/>
  <c r="H53" i="12"/>
  <c r="G53" i="12"/>
  <c r="F53" i="12"/>
  <c r="E53" i="12"/>
  <c r="D53" i="12"/>
  <c r="C53" i="12"/>
  <c r="C9" i="1" l="1"/>
  <c r="C6" i="1"/>
  <c r="B6" i="1"/>
  <c r="C16" i="1" l="1"/>
  <c r="B16" i="1"/>
  <c r="C8" i="1"/>
  <c r="B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K5" authorId="0" shapeId="0" xr:uid="{00000000-0006-0000-0100-000001000000}">
      <text>
        <r>
          <rPr>
            <sz val="9"/>
            <color indexed="81"/>
            <rFont val="Tahoma"/>
            <charset val="1"/>
          </rPr>
          <t>Total incomplete as some values contain CP</t>
        </r>
      </text>
    </comment>
    <comment ref="M5" authorId="0" shapeId="0" xr:uid="{00000000-0006-0000-0100-000002000000}">
      <text>
        <r>
          <rPr>
            <sz val="9"/>
            <color indexed="81"/>
            <rFont val="Tahoma"/>
            <charset val="1"/>
          </rPr>
          <t>Total incomplete as some values contain CP</t>
        </r>
      </text>
    </comment>
    <comment ref="N5" authorId="0" shapeId="0" xr:uid="{00000000-0006-0000-0100-000003000000}">
      <text>
        <r>
          <rPr>
            <sz val="9"/>
            <color indexed="81"/>
            <rFont val="Tahoma"/>
            <charset val="1"/>
          </rPr>
          <t>Total incomplete as some values contain CP.</t>
        </r>
      </text>
    </comment>
    <comment ref="V5" authorId="0" shapeId="0" xr:uid="{00000000-0006-0000-0100-000004000000}">
      <text>
        <r>
          <rPr>
            <sz val="9"/>
            <color indexed="81"/>
            <rFont val="Tahoma"/>
            <charset val="1"/>
          </rPr>
          <t>Streaming Videos and Streaming Audio</t>
        </r>
      </text>
    </comment>
    <comment ref="AD5" authorId="0" shapeId="0" xr:uid="{00000000-0006-0000-0100-000005000000}">
      <text>
        <r>
          <rPr>
            <sz val="9"/>
            <color indexed="81"/>
            <rFont val="Tahoma"/>
            <charset val="1"/>
          </rPr>
          <t>This data is only for 22 of our eBook platforms</t>
        </r>
      </text>
    </comment>
    <comment ref="AF5" authorId="0" shapeId="0" xr:uid="{00000000-0006-0000-0100-000006000000}">
      <text>
        <r>
          <rPr>
            <sz val="9"/>
            <color indexed="81"/>
            <rFont val="Tahoma"/>
            <charset val="1"/>
          </rPr>
          <t>Total includes NA responses</t>
        </r>
      </text>
    </comment>
    <comment ref="AH5" authorId="0" shapeId="0" xr:uid="{00000000-0006-0000-0100-000007000000}">
      <text>
        <r>
          <rPr>
            <sz val="9"/>
            <color indexed="81"/>
            <rFont val="Tahoma"/>
            <charset val="1"/>
          </rPr>
          <t>This data is only for 38 of our eJournal platforms</t>
        </r>
      </text>
    </comment>
    <comment ref="AJ5" authorId="0" shapeId="0" xr:uid="{00000000-0006-0000-0100-000008000000}">
      <text>
        <r>
          <rPr>
            <sz val="9"/>
            <color indexed="81"/>
            <rFont val="Tahoma"/>
            <charset val="1"/>
          </rPr>
          <t>Total incomplete as some values contain CP. 
Total includes NA responses</t>
        </r>
      </text>
    </comment>
    <comment ref="AN5" authorId="0" shapeId="0" xr:uid="{00000000-0006-0000-0100-000009000000}">
      <text>
        <r>
          <rPr>
            <sz val="9"/>
            <color indexed="81"/>
            <rFont val="Tahoma"/>
            <charset val="1"/>
          </rPr>
          <t>Total incomplete as some values contain CP 
Total includes NA responses</t>
        </r>
      </text>
    </comment>
    <comment ref="AO5" authorId="0" shapeId="0" xr:uid="{00000000-0006-0000-0100-00000A000000}">
      <text>
        <r>
          <rPr>
            <sz val="9"/>
            <color indexed="81"/>
            <rFont val="Tahoma"/>
            <charset val="1"/>
          </rPr>
          <t>Total incomplete as some values contain CP</t>
        </r>
      </text>
    </comment>
    <comment ref="AP5" authorId="0" shapeId="0" xr:uid="{00000000-0006-0000-0100-00000B000000}">
      <text>
        <r>
          <rPr>
            <sz val="9"/>
            <color indexed="81"/>
            <rFont val="Tahoma"/>
            <charset val="1"/>
          </rPr>
          <t>Total incomplete as some values contain CP. Total includes NA responses</t>
        </r>
      </text>
    </comment>
    <comment ref="AV5" authorId="0" shapeId="0" xr:uid="{00000000-0006-0000-0100-00000C000000}">
      <text>
        <r>
          <rPr>
            <sz val="9"/>
            <color indexed="81"/>
            <rFont val="Tahoma"/>
            <charset val="1"/>
          </rPr>
          <t>A breakdown of Library Expenditure: Salaries (Continuing Positions) and Library Expenditure: Salaries (Fixed Term Positions) cannot be provided.</t>
        </r>
      </text>
    </comment>
    <comment ref="AW5" authorId="0" shapeId="0" xr:uid="{00000000-0006-0000-0100-00000D000000}">
      <text>
        <r>
          <rPr>
            <sz val="9"/>
            <color indexed="81"/>
            <rFont val="Tahoma"/>
            <charset val="1"/>
          </rPr>
          <t>A breakdown of Library Expenditure: Salaries (Continuing Positions) and Library Expenditure: Salaries (Fixed Term Positions) cannot be provided.</t>
        </r>
      </text>
    </comment>
    <comment ref="AX5" authorId="0" shapeId="0" xr:uid="{00000000-0006-0000-0100-00000E000000}">
      <text>
        <r>
          <rPr>
            <sz val="9"/>
            <color indexed="81"/>
            <rFont val="Tahoma"/>
            <charset val="1"/>
          </rPr>
          <t>A breakdown of Library Expenditure: Salaries (Continuing Positions) and Library Expenditure: Salaries (Fixed Term Positions) cannot be provided.</t>
        </r>
      </text>
    </comment>
    <comment ref="CN5" authorId="0" shapeId="0" xr:uid="{00000000-0006-0000-0100-00000F000000}">
      <text>
        <r>
          <rPr>
            <sz val="9"/>
            <color indexed="81"/>
            <rFont val="Tahoma"/>
            <charset val="1"/>
          </rPr>
          <t>6 campus libraries and the Blacktown library service</t>
        </r>
      </text>
    </comment>
    <comment ref="C6" authorId="0" shapeId="0" xr:uid="{00000000-0006-0000-0100-000010000000}">
      <text>
        <r>
          <rPr>
            <sz val="9"/>
            <color indexed="81"/>
            <rFont val="Tahoma"/>
            <charset val="1"/>
          </rPr>
          <t>Decrease due to COVID budget freeze</t>
        </r>
      </text>
    </comment>
    <comment ref="D6" authorId="0" shapeId="0" xr:uid="{00000000-0006-0000-0100-000011000000}">
      <text>
        <r>
          <rPr>
            <sz val="9"/>
            <color indexed="81"/>
            <rFont val="Tahoma"/>
            <charset val="1"/>
          </rPr>
          <t>Decrease due to COVID budget freeze</t>
        </r>
      </text>
    </comment>
    <comment ref="E6" authorId="0" shapeId="0" xr:uid="{00000000-0006-0000-0100-000012000000}">
      <text>
        <r>
          <rPr>
            <sz val="9"/>
            <color indexed="81"/>
            <rFont val="Tahoma"/>
            <charset val="1"/>
          </rPr>
          <t>Decrease due to COVID budget freeze</t>
        </r>
      </text>
    </comment>
    <comment ref="F6" authorId="0" shapeId="0" xr:uid="{00000000-0006-0000-0100-000013000000}">
      <text>
        <r>
          <rPr>
            <sz val="9"/>
            <color indexed="81"/>
            <rFont val="Tahoma"/>
            <charset val="1"/>
          </rPr>
          <t>Inflation &amp; multiple payments for some subs in 2020</t>
        </r>
      </text>
    </comment>
    <comment ref="I6" authorId="0" shapeId="0" xr:uid="{00000000-0006-0000-0100-000014000000}">
      <text>
        <r>
          <rPr>
            <sz val="9"/>
            <color indexed="81"/>
            <rFont val="Tahoma"/>
            <charset val="1"/>
          </rPr>
          <t>Increase due to remote teaching</t>
        </r>
      </text>
    </comment>
    <comment ref="J6" authorId="0" shapeId="0" xr:uid="{00000000-0006-0000-0100-000015000000}">
      <text>
        <r>
          <rPr>
            <sz val="9"/>
            <color indexed="81"/>
            <rFont val="Tahoma"/>
            <charset val="1"/>
          </rPr>
          <t>Decrease due to COVID budget freeze</t>
        </r>
      </text>
    </comment>
    <comment ref="P6" authorId="0" shapeId="0" xr:uid="{00000000-0006-0000-0100-000016000000}">
      <text>
        <r>
          <rPr>
            <sz val="9"/>
            <color indexed="81"/>
            <rFont val="Tahoma"/>
            <charset val="1"/>
          </rPr>
          <t>Increase: Taylor &amp; Francis EBA, Springer EBA, two DDA programs and flood ebook purchases</t>
        </r>
      </text>
    </comment>
    <comment ref="Q6" authorId="0" shapeId="0" xr:uid="{00000000-0006-0000-0100-000017000000}">
      <text>
        <r>
          <rPr>
            <sz val="9"/>
            <color indexed="81"/>
            <rFont val="Tahoma"/>
            <charset val="1"/>
          </rPr>
          <t>Increase: flood replacement and other collection development</t>
        </r>
      </text>
    </comment>
    <comment ref="R6" authorId="0" shapeId="0" xr:uid="{00000000-0006-0000-0100-000018000000}">
      <text>
        <r>
          <rPr>
            <sz val="9"/>
            <color indexed="81"/>
            <rFont val="Tahoma"/>
            <charset val="1"/>
          </rPr>
          <t>Increase: flood replacement and other collection development</t>
        </r>
      </text>
    </comment>
    <comment ref="S6" authorId="0" shapeId="0" xr:uid="{00000000-0006-0000-0100-000019000000}">
      <text>
        <r>
          <rPr>
            <sz val="9"/>
            <color indexed="81"/>
            <rFont val="Tahoma"/>
            <charset val="1"/>
          </rPr>
          <t>Slight decrease: project underway to review and optimise discovery, some holdings changes have resulted</t>
        </r>
      </text>
    </comment>
    <comment ref="V6" authorId="0" shapeId="0" xr:uid="{00000000-0006-0000-0100-00001A000000}">
      <text>
        <r>
          <rPr>
            <sz val="9"/>
            <color indexed="81"/>
            <rFont val="Tahoma"/>
            <charset val="1"/>
          </rPr>
          <t>Increase in streaming video holdings</t>
        </r>
      </text>
    </comment>
    <comment ref="W6" authorId="0" shapeId="0" xr:uid="{00000000-0006-0000-0100-00001B000000}">
      <text>
        <r>
          <rPr>
            <sz val="9"/>
            <color indexed="81"/>
            <rFont val="Tahoma"/>
            <charset val="1"/>
          </rPr>
          <t>Completed a significant 3 year weeding project</t>
        </r>
      </text>
    </comment>
    <comment ref="AC6" authorId="0" shapeId="0" xr:uid="{00000000-0006-0000-0100-00001C000000}">
      <text>
        <r>
          <rPr>
            <sz val="9"/>
            <color indexed="81"/>
            <rFont val="Tahoma"/>
            <charset val="1"/>
          </rPr>
          <t>Decrease: most providers have now moved to COUNTER 5</t>
        </r>
      </text>
    </comment>
    <comment ref="AD6" authorId="0" shapeId="0" xr:uid="{00000000-0006-0000-0100-00001D000000}">
      <text>
        <r>
          <rPr>
            <sz val="9"/>
            <color indexed="81"/>
            <rFont val="Tahoma"/>
            <charset val="1"/>
          </rPr>
          <t>Increase: most providers have now moved to COUNTER 5</t>
        </r>
      </text>
    </comment>
    <comment ref="AE6" authorId="0" shapeId="0" xr:uid="{00000000-0006-0000-0100-00001E000000}">
      <text>
        <r>
          <rPr>
            <sz val="9"/>
            <color indexed="81"/>
            <rFont val="Tahoma"/>
            <charset val="1"/>
          </rPr>
          <t>Library closed for part of the year due to COVID-19</t>
        </r>
      </text>
    </comment>
    <comment ref="AG6" authorId="0" shapeId="0" xr:uid="{00000000-0006-0000-0100-00001F000000}">
      <text>
        <r>
          <rPr>
            <sz val="9"/>
            <color indexed="81"/>
            <rFont val="Tahoma"/>
            <charset val="1"/>
          </rPr>
          <t>Minimal overall change; some fluctuations due to COVID access environment and move to COUNTER 5</t>
        </r>
      </text>
    </comment>
    <comment ref="AH6" authorId="0" shapeId="0" xr:uid="{00000000-0006-0000-0100-000020000000}">
      <text>
        <r>
          <rPr>
            <sz val="9"/>
            <color indexed="81"/>
            <rFont val="Tahoma"/>
            <charset val="1"/>
          </rPr>
          <t>Minimal overall change; some fluctuations due to COVID access environment and move to COUNTER 5</t>
        </r>
      </text>
    </comment>
    <comment ref="AR6" authorId="0" shapeId="0" xr:uid="{00000000-0006-0000-0100-000021000000}">
      <text>
        <r>
          <rPr>
            <sz val="9"/>
            <color indexed="81"/>
            <rFont val="Tahoma"/>
            <charset val="1"/>
          </rPr>
          <t>Includes DocDel &amp; ArticleReach(3,290) and Bonus+ (816)</t>
        </r>
      </text>
    </comment>
    <comment ref="AS6" authorId="0" shapeId="0" xr:uid="{00000000-0006-0000-0100-000022000000}">
      <text>
        <r>
          <rPr>
            <sz val="9"/>
            <color indexed="81"/>
            <rFont val="Tahoma"/>
            <charset val="1"/>
          </rPr>
          <t>Error in 2019 figures for received items - should be 5,254_x000D_
Includes DocDel &amp; ArticleReach(2,516) and Bonus+ (959)</t>
        </r>
      </text>
    </comment>
    <comment ref="AT6" authorId="0" shapeId="0" xr:uid="{00000000-0006-0000-0100-000023000000}">
      <text>
        <r>
          <rPr>
            <sz val="9"/>
            <color indexed="81"/>
            <rFont val="Tahoma"/>
            <charset val="1"/>
          </rPr>
          <t>Collected through the Sierra does not include Bonus+</t>
        </r>
      </text>
    </comment>
    <comment ref="AV6" authorId="0" shapeId="0" xr:uid="{00000000-0006-0000-0100-000024000000}">
      <text>
        <r>
          <rPr>
            <sz val="9"/>
            <color indexed="81"/>
            <rFont val="Tahoma"/>
            <charset val="1"/>
          </rPr>
          <t>Division figure used</t>
        </r>
      </text>
    </comment>
    <comment ref="AW6" authorId="0" shapeId="0" xr:uid="{00000000-0006-0000-0100-000025000000}">
      <text>
        <r>
          <rPr>
            <sz val="9"/>
            <color indexed="81"/>
            <rFont val="Tahoma"/>
            <charset val="1"/>
          </rPr>
          <t>Can't provide figure</t>
        </r>
      </text>
    </comment>
    <comment ref="AY6" authorId="0" shapeId="0" xr:uid="{00000000-0006-0000-0100-000026000000}">
      <text>
        <r>
          <rPr>
            <sz val="9"/>
            <color indexed="81"/>
            <rFont val="Tahoma"/>
            <charset val="1"/>
          </rPr>
          <t>No major projects completed in 2020</t>
        </r>
      </text>
    </comment>
    <comment ref="BA6" authorId="0" shapeId="0" xr:uid="{00000000-0006-0000-0100-000027000000}">
      <text>
        <r>
          <rPr>
            <sz val="9"/>
            <color indexed="81"/>
            <rFont val="Tahoma"/>
            <charset val="1"/>
          </rPr>
          <t>Includes additional resources required for COVID-19</t>
        </r>
      </text>
    </comment>
    <comment ref="BB6" authorId="0" shapeId="0" xr:uid="{00000000-0006-0000-0100-000028000000}">
      <text>
        <r>
          <rPr>
            <sz val="9"/>
            <color indexed="81"/>
            <rFont val="Tahoma"/>
            <charset val="1"/>
          </rPr>
          <t>Difference in expenditure not counted in Expenditure 2/11 is the Doc Del expenditure</t>
        </r>
      </text>
    </comment>
    <comment ref="BE6" authorId="0" shapeId="0" xr:uid="{00000000-0006-0000-0100-000029000000}">
      <text>
        <r>
          <rPr>
            <sz val="9"/>
            <color indexed="81"/>
            <rFont val="Tahoma"/>
            <charset val="1"/>
          </rPr>
          <t>Stats gathered ANU HR census date 31/12/20_x000D_
VS programme started in 2020 - in response to COVID-19</t>
        </r>
      </text>
    </comment>
    <comment ref="BH6" authorId="0" shapeId="0" xr:uid="{00000000-0006-0000-0100-00002A000000}">
      <text>
        <r>
          <rPr>
            <sz val="9"/>
            <color indexed="81"/>
            <rFont val="Tahoma"/>
            <charset val="1"/>
          </rPr>
          <t xml:space="preserve"> Indigenous trainee programme concluded by the end of 2020</t>
        </r>
      </text>
    </comment>
    <comment ref="BJ6" authorId="0" shapeId="0" xr:uid="{00000000-0006-0000-0100-00002B000000}">
      <text>
        <r>
          <rPr>
            <sz val="9"/>
            <color indexed="81"/>
            <rFont val="Tahoma"/>
            <charset val="1"/>
          </rPr>
          <t>VS packages taken</t>
        </r>
      </text>
    </comment>
    <comment ref="BK6" authorId="0" shapeId="0" xr:uid="{00000000-0006-0000-0100-00002C000000}">
      <text>
        <r>
          <rPr>
            <sz val="9"/>
            <color indexed="81"/>
            <rFont val="Tahoma"/>
            <charset val="1"/>
          </rPr>
          <t>VS packages taken</t>
        </r>
      </text>
    </comment>
    <comment ref="BN6" authorId="0" shapeId="0" xr:uid="{00000000-0006-0000-0100-00002D000000}">
      <text>
        <r>
          <rPr>
            <sz val="9"/>
            <color indexed="81"/>
            <rFont val="Tahoma"/>
            <charset val="1"/>
          </rPr>
          <t>VS packages taken</t>
        </r>
      </text>
    </comment>
    <comment ref="BO6" authorId="0" shapeId="0" xr:uid="{00000000-0006-0000-0100-00002E000000}">
      <text>
        <r>
          <rPr>
            <sz val="9"/>
            <color indexed="81"/>
            <rFont val="Tahoma"/>
            <charset val="1"/>
          </rPr>
          <t>VS packages taken</t>
        </r>
      </text>
    </comment>
    <comment ref="BP6" authorId="0" shapeId="0" xr:uid="{00000000-0006-0000-0100-00002F000000}">
      <text>
        <r>
          <rPr>
            <sz val="9"/>
            <color indexed="81"/>
            <rFont val="Tahoma"/>
            <charset val="1"/>
          </rPr>
          <t>VS packages taken_x000D_
Hancock BM left in 2021</t>
        </r>
      </text>
    </comment>
    <comment ref="BQ6" authorId="0" shapeId="0" xr:uid="{00000000-0006-0000-0100-000030000000}">
      <text>
        <r>
          <rPr>
            <sz val="9"/>
            <color indexed="81"/>
            <rFont val="Tahoma"/>
            <charset val="1"/>
          </rPr>
          <t>VS packages taken</t>
        </r>
      </text>
    </comment>
    <comment ref="CL6" authorId="0" shapeId="0" xr:uid="{00000000-0006-0000-0100-000031000000}">
      <text>
        <r>
          <rPr>
            <sz val="9"/>
            <color indexed="81"/>
            <rFont val="Tahoma"/>
            <charset val="1"/>
          </rPr>
          <t>ULANZ 29 - plus others</t>
        </r>
      </text>
    </comment>
    <comment ref="CO6" authorId="0" shapeId="0" xr:uid="{00000000-0006-0000-0100-000032000000}">
      <text>
        <r>
          <rPr>
            <sz val="9"/>
            <color indexed="81"/>
            <rFont val="Tahoma"/>
            <charset val="1"/>
          </rPr>
          <t>Seating in all libraries was decreased to meet COVID-19 regulations_x000D_
Hancock Level 1 also opened adding to Chifley Level 1 in 2019</t>
        </r>
      </text>
    </comment>
    <comment ref="AJ7" authorId="0" shapeId="0" xr:uid="{00000000-0006-0000-0100-000033000000}">
      <text>
        <r>
          <rPr>
            <sz val="9"/>
            <color indexed="81"/>
            <rFont val="Tahoma"/>
            <charset val="1"/>
          </rPr>
          <t>Total incomplete as some values contain CP</t>
        </r>
      </text>
    </comment>
    <comment ref="AM7" authorId="0" shapeId="0" xr:uid="{00000000-0006-0000-0100-000034000000}">
      <text>
        <r>
          <rPr>
            <sz val="9"/>
            <color indexed="81"/>
            <rFont val="Tahoma"/>
            <charset val="1"/>
          </rPr>
          <t>Total incomplete as some values contain CP</t>
        </r>
      </text>
    </comment>
    <comment ref="AN7" authorId="0" shapeId="0" xr:uid="{00000000-0006-0000-0100-000035000000}">
      <text>
        <r>
          <rPr>
            <sz val="9"/>
            <color indexed="81"/>
            <rFont val="Tahoma"/>
            <charset val="1"/>
          </rPr>
          <t>Total incomplete as some values contain CP</t>
        </r>
      </text>
    </comment>
    <comment ref="AO7" authorId="0" shapeId="0" xr:uid="{00000000-0006-0000-0100-000036000000}">
      <text>
        <r>
          <rPr>
            <sz val="9"/>
            <color indexed="81"/>
            <rFont val="Tahoma"/>
            <charset val="1"/>
          </rPr>
          <t>Total incomplete as some values contain CP</t>
        </r>
      </text>
    </comment>
    <comment ref="AP7" authorId="0" shapeId="0" xr:uid="{00000000-0006-0000-0100-000037000000}">
      <text>
        <r>
          <rPr>
            <sz val="9"/>
            <color indexed="81"/>
            <rFont val="Tahoma"/>
            <charset val="1"/>
          </rPr>
          <t>Total incomplete as some values contain CP</t>
        </r>
      </text>
    </comment>
    <comment ref="G8" authorId="0" shapeId="0" xr:uid="{00000000-0006-0000-0100-000038000000}">
      <text>
        <r>
          <rPr>
            <sz val="9"/>
            <color indexed="81"/>
            <rFont val="Tahoma"/>
            <charset val="1"/>
          </rPr>
          <t>13 titles</t>
        </r>
      </text>
    </comment>
    <comment ref="I8" authorId="0" shapeId="0" xr:uid="{00000000-0006-0000-0100-000039000000}">
      <text>
        <r>
          <rPr>
            <sz val="9"/>
            <color indexed="81"/>
            <rFont val="Tahoma"/>
            <charset val="1"/>
          </rPr>
          <t>Addition of streaming resources._x000D_
Not all counted as some part of larger spends counted in journals.</t>
        </r>
      </text>
    </comment>
    <comment ref="K8" authorId="0" shapeId="0" xr:uid="{00000000-0006-0000-0100-00003A000000}">
      <text>
        <r>
          <rPr>
            <sz val="9"/>
            <color indexed="81"/>
            <rFont val="Tahoma"/>
            <charset val="1"/>
          </rPr>
          <t>Total includes NA responses</t>
        </r>
      </text>
    </comment>
    <comment ref="M8" authorId="0" shapeId="0" xr:uid="{00000000-0006-0000-0100-00003B000000}">
      <text>
        <r>
          <rPr>
            <sz val="9"/>
            <color indexed="81"/>
            <rFont val="Tahoma"/>
            <charset val="1"/>
          </rPr>
          <t>Total includes NA responses</t>
        </r>
      </text>
    </comment>
    <comment ref="N8" authorId="0" shapeId="0" xr:uid="{00000000-0006-0000-0100-00003C000000}">
      <text>
        <r>
          <rPr>
            <sz val="9"/>
            <color indexed="81"/>
            <rFont val="Tahoma"/>
            <charset val="1"/>
          </rPr>
          <t>Sum field not adding correclty. Should be $4,030,054</t>
        </r>
      </text>
    </comment>
    <comment ref="V8" authorId="0" shapeId="0" xr:uid="{00000000-0006-0000-0100-00003D000000}">
      <text>
        <r>
          <rPr>
            <sz val="9"/>
            <color indexed="81"/>
            <rFont val="Tahoma"/>
            <charset val="1"/>
          </rPr>
          <t>Large addition of streaming videos content.</t>
        </r>
      </text>
    </comment>
    <comment ref="AE8" authorId="0" shapeId="0" xr:uid="{00000000-0006-0000-0100-00003E000000}">
      <text>
        <r>
          <rPr>
            <sz val="9"/>
            <color indexed="81"/>
            <rFont val="Tahoma"/>
            <charset val="1"/>
          </rPr>
          <t>2019 figures did not include renewals.</t>
        </r>
      </text>
    </comment>
    <comment ref="AI8" authorId="0" shapeId="0" xr:uid="{00000000-0006-0000-0100-00003F000000}">
      <text>
        <r>
          <rPr>
            <sz val="9"/>
            <color indexed="81"/>
            <rFont val="Tahoma"/>
            <charset val="1"/>
          </rPr>
          <t>Do not loan physical journals</t>
        </r>
      </text>
    </comment>
    <comment ref="AJ8" authorId="0" shapeId="0" xr:uid="{00000000-0006-0000-0100-000040000000}">
      <text>
        <r>
          <rPr>
            <sz val="9"/>
            <color indexed="81"/>
            <rFont val="Tahoma"/>
            <charset val="1"/>
          </rPr>
          <t>Total includes NA responses</t>
        </r>
      </text>
    </comment>
    <comment ref="AO8" authorId="0" shapeId="0" xr:uid="{00000000-0006-0000-0100-000041000000}">
      <text>
        <r>
          <rPr>
            <sz val="9"/>
            <color indexed="81"/>
            <rFont val="Tahoma"/>
            <charset val="1"/>
          </rPr>
          <t>Total includes NA responses</t>
        </r>
      </text>
    </comment>
    <comment ref="AP8" authorId="0" shapeId="0" xr:uid="{00000000-0006-0000-0100-000042000000}">
      <text>
        <r>
          <rPr>
            <sz val="9"/>
            <color indexed="81"/>
            <rFont val="Tahoma"/>
            <charset val="1"/>
          </rPr>
          <t>Total includes NA responses</t>
        </r>
      </text>
    </comment>
    <comment ref="AR8" authorId="0" shapeId="0" xr:uid="{00000000-0006-0000-0100-000043000000}">
      <text>
        <r>
          <rPr>
            <sz val="9"/>
            <color indexed="81"/>
            <rFont val="Tahoma"/>
            <charset val="1"/>
          </rPr>
          <t>Unable to supply</t>
        </r>
      </text>
    </comment>
    <comment ref="AT8" authorId="0" shapeId="0" xr:uid="{00000000-0006-0000-0100-000044000000}">
      <text>
        <r>
          <rPr>
            <sz val="9"/>
            <color indexed="81"/>
            <rFont val="Tahoma"/>
            <charset val="1"/>
          </rPr>
          <t>Counted as community borrowers</t>
        </r>
      </text>
    </comment>
    <comment ref="BB8" authorId="0" shapeId="0" xr:uid="{00000000-0006-0000-0100-000045000000}">
      <text>
        <r>
          <rPr>
            <sz val="9"/>
            <color indexed="81"/>
            <rFont val="Tahoma"/>
            <charset val="1"/>
          </rPr>
          <t>Removed memberships, hosting, feed etc.</t>
        </r>
      </text>
    </comment>
    <comment ref="BL8" authorId="0" shapeId="0" xr:uid="{00000000-0006-0000-0100-000046000000}">
      <text>
        <r>
          <rPr>
            <sz val="9"/>
            <color indexed="81"/>
            <rFont val="Tahoma"/>
            <charset val="1"/>
          </rPr>
          <t>Increase due to structural adjustments</t>
        </r>
      </text>
    </comment>
    <comment ref="BM8" authorId="0" shapeId="0" xr:uid="{00000000-0006-0000-0100-000047000000}">
      <text>
        <r>
          <rPr>
            <sz val="9"/>
            <color indexed="81"/>
            <rFont val="Tahoma"/>
            <charset val="1"/>
          </rPr>
          <t>Decrease due to reclassification</t>
        </r>
      </text>
    </comment>
    <comment ref="BN8" authorId="0" shapeId="0" xr:uid="{00000000-0006-0000-0100-000048000000}">
      <text>
        <r>
          <rPr>
            <sz val="9"/>
            <color indexed="81"/>
            <rFont val="Tahoma"/>
            <charset val="1"/>
          </rPr>
          <t>Minor structural variations</t>
        </r>
      </text>
    </comment>
    <comment ref="CL8" authorId="0" shapeId="0" xr:uid="{00000000-0006-0000-0100-000049000000}">
      <text>
        <r>
          <rPr>
            <sz val="9"/>
            <color indexed="81"/>
            <rFont val="Tahoma"/>
            <charset val="1"/>
          </rPr>
          <t>All external borrowers are registered as 'community'. This grouping includes alumni, ULANZ. Unable to separate.</t>
        </r>
      </text>
    </comment>
    <comment ref="CN8" authorId="0" shapeId="0" xr:uid="{00000000-0006-0000-0100-00004A000000}">
      <text>
        <r>
          <rPr>
            <sz val="9"/>
            <color indexed="81"/>
            <rFont val="Tahoma"/>
            <charset val="1"/>
          </rPr>
          <t>R'ton North, R'ton City, Gladstone Marina, Gladstone City, Emerald, Bundaberg, Mackay Ooralea, Mackay City, Brisbane, Sydney, Melbourne, Cairns, Perth, Townsville</t>
        </r>
      </text>
    </comment>
    <comment ref="CS8" authorId="0" shapeId="0" xr:uid="{00000000-0006-0000-0100-00004B000000}">
      <text>
        <r>
          <rPr>
            <sz val="9"/>
            <color indexed="81"/>
            <rFont val="Tahoma"/>
            <charset val="1"/>
          </rPr>
          <t>Cannot provide usage excluding metadata only records.</t>
        </r>
      </text>
    </comment>
    <comment ref="AM9" authorId="0" shapeId="0" xr:uid="{00000000-0006-0000-0100-00004C000000}">
      <text>
        <r>
          <rPr>
            <sz val="9"/>
            <color indexed="81"/>
            <rFont val="Tahoma"/>
            <charset val="1"/>
          </rPr>
          <t>Total incomplete as some values contain CP</t>
        </r>
      </text>
    </comment>
    <comment ref="AN9" authorId="0" shapeId="0" xr:uid="{00000000-0006-0000-0100-00004D000000}">
      <text>
        <r>
          <rPr>
            <sz val="9"/>
            <color indexed="81"/>
            <rFont val="Tahoma"/>
            <charset val="1"/>
          </rPr>
          <t>Total incomplete as some values contain CP</t>
        </r>
      </text>
    </comment>
    <comment ref="AP9" authorId="0" shapeId="0" xr:uid="{00000000-0006-0000-0100-00004E000000}">
      <text>
        <r>
          <rPr>
            <sz val="9"/>
            <color indexed="81"/>
            <rFont val="Tahoma"/>
            <charset val="1"/>
          </rPr>
          <t>Total incomplete as some values contain CP</t>
        </r>
      </text>
    </comment>
    <comment ref="AE10" authorId="0" shapeId="0" xr:uid="{00000000-0006-0000-0100-00004F000000}">
      <text>
        <r>
          <rPr>
            <sz val="9"/>
            <color indexed="81"/>
            <rFont val="Tahoma"/>
            <charset val="1"/>
          </rPr>
          <t>COVID19 - Collection closed for part of 2020</t>
        </r>
      </text>
    </comment>
    <comment ref="AJ10" authorId="0" shapeId="0" xr:uid="{00000000-0006-0000-0100-000050000000}">
      <text>
        <r>
          <rPr>
            <sz val="9"/>
            <color indexed="81"/>
            <rFont val="Tahoma"/>
            <charset val="1"/>
          </rPr>
          <t xml:space="preserve">Total incomplete as some values contain CP </t>
        </r>
      </text>
    </comment>
    <comment ref="AO10" authorId="0" shapeId="0" xr:uid="{00000000-0006-0000-0100-000051000000}">
      <text>
        <r>
          <rPr>
            <sz val="9"/>
            <color indexed="81"/>
            <rFont val="Tahoma"/>
            <charset val="1"/>
          </rPr>
          <t>Total incomplete as some values contain CP</t>
        </r>
      </text>
    </comment>
    <comment ref="AP10" authorId="0" shapeId="0" xr:uid="{00000000-0006-0000-0100-000052000000}">
      <text>
        <r>
          <rPr>
            <sz val="9"/>
            <color indexed="81"/>
            <rFont val="Tahoma"/>
            <charset val="1"/>
          </rPr>
          <t>Total incomplete as some values contain CP</t>
        </r>
      </text>
    </comment>
    <comment ref="AR10" authorId="0" shapeId="0" xr:uid="{00000000-0006-0000-0100-000053000000}">
      <text>
        <r>
          <rPr>
            <sz val="9"/>
            <color indexed="81"/>
            <rFont val="Tahoma"/>
            <charset val="1"/>
          </rPr>
          <t>COVID19 - libraries closed, couldn't obtain many physical items</t>
        </r>
      </text>
    </comment>
    <comment ref="AS10" authorId="0" shapeId="0" xr:uid="{00000000-0006-0000-0100-000054000000}">
      <text>
        <r>
          <rPr>
            <sz val="9"/>
            <color indexed="81"/>
            <rFont val="Tahoma"/>
            <charset val="1"/>
          </rPr>
          <t xml:space="preserve">COVID19 - our library didn't supply physical loans for a few months_x000D_
</t>
        </r>
      </text>
    </comment>
    <comment ref="BE10" authorId="0" shapeId="0" xr:uid="{00000000-0006-0000-0100-000055000000}">
      <text>
        <r>
          <rPr>
            <sz val="9"/>
            <color indexed="81"/>
            <rFont val="Tahoma"/>
            <charset val="1"/>
          </rPr>
          <t>8.3 FTE disestablished due to COVID-19 budget remediation</t>
        </r>
      </text>
    </comment>
    <comment ref="CO10" authorId="0" shapeId="0" xr:uid="{00000000-0006-0000-0100-000056000000}">
      <text>
        <r>
          <rPr>
            <sz val="9"/>
            <color indexed="81"/>
            <rFont val="Tahoma"/>
            <charset val="1"/>
          </rPr>
          <t xml:space="preserve">Seats removed due to COVID and social distancing_x000D_
</t>
        </r>
      </text>
    </comment>
    <comment ref="AC11" authorId="0" shapeId="0" xr:uid="{00000000-0006-0000-0100-000057000000}">
      <text>
        <r>
          <rPr>
            <sz val="9"/>
            <color indexed="81"/>
            <rFont val="Tahoma"/>
            <charset val="1"/>
          </rPr>
          <t>Significant change from 2019 data due to move from COUNTER 4 to COUNTER 5 Release in 2020.</t>
        </r>
      </text>
    </comment>
    <comment ref="AD11" authorId="0" shapeId="0" xr:uid="{00000000-0006-0000-0100-000058000000}">
      <text>
        <r>
          <rPr>
            <sz val="9"/>
            <color indexed="81"/>
            <rFont val="Tahoma"/>
            <charset val="1"/>
          </rPr>
          <t>Significant change from 2019 data due to move from COUNTER 4 to COUNTER 5 Release in 2020.</t>
        </r>
      </text>
    </comment>
    <comment ref="AG11" authorId="0" shapeId="0" xr:uid="{00000000-0006-0000-0100-000059000000}">
      <text>
        <r>
          <rPr>
            <sz val="9"/>
            <color indexed="81"/>
            <rFont val="Tahoma"/>
            <charset val="1"/>
          </rPr>
          <t>Significant change from 2019 data due to move from COUNTER 4 to COUNTER 5 Release in 2020.</t>
        </r>
      </text>
    </comment>
    <comment ref="AH11" authorId="0" shapeId="0" xr:uid="{00000000-0006-0000-0100-00005A000000}">
      <text>
        <r>
          <rPr>
            <sz val="9"/>
            <color indexed="81"/>
            <rFont val="Tahoma"/>
            <charset val="1"/>
          </rPr>
          <t>Significant change from 2019 data due to move from COUNTER 4 to COUNTER 5 Release in 2020.</t>
        </r>
      </text>
    </comment>
    <comment ref="M12" authorId="0" shapeId="0" xr:uid="{00000000-0006-0000-0100-00005B000000}">
      <text>
        <r>
          <rPr>
            <sz val="9"/>
            <color indexed="81"/>
            <rFont val="Tahoma"/>
            <charset val="1"/>
          </rPr>
          <t>Includes print newspapers etc</t>
        </r>
      </text>
    </comment>
    <comment ref="N12" authorId="0" shapeId="0" xr:uid="{00000000-0006-0000-0100-00005C000000}">
      <text>
        <r>
          <rPr>
            <sz val="9"/>
            <color indexed="81"/>
            <rFont val="Tahoma"/>
            <charset val="1"/>
          </rPr>
          <t xml:space="preserve">Memberships, working tools such as cataloguers desktop, webdewey etc; discovery layer sub, &amp; binding expenditure all excluded from figures. </t>
        </r>
      </text>
    </comment>
    <comment ref="AE12" authorId="0" shapeId="0" xr:uid="{00000000-0006-0000-0100-00005D000000}">
      <text>
        <r>
          <rPr>
            <sz val="9"/>
            <color indexed="81"/>
            <rFont val="Tahoma"/>
            <charset val="1"/>
          </rPr>
          <t>COVID and changed methodology from 2019</t>
        </r>
      </text>
    </comment>
    <comment ref="AL12" authorId="0" shapeId="0" xr:uid="{00000000-0006-0000-0100-00005E000000}">
      <text>
        <r>
          <rPr>
            <sz val="9"/>
            <color indexed="81"/>
            <rFont val="Tahoma"/>
            <charset val="1"/>
          </rPr>
          <t>COVID and changed methodology from 2019</t>
        </r>
      </text>
    </comment>
    <comment ref="AO12" authorId="0" shapeId="0" xr:uid="{00000000-0006-0000-0100-00005F000000}">
      <text>
        <r>
          <rPr>
            <sz val="9"/>
            <color indexed="81"/>
            <rFont val="Tahoma"/>
            <charset val="1"/>
          </rPr>
          <t>COVID and changed methodology from 2019</t>
        </r>
      </text>
    </comment>
    <comment ref="AR12" authorId="0" shapeId="0" xr:uid="{00000000-0006-0000-0100-000060000000}">
      <text>
        <r>
          <rPr>
            <sz val="9"/>
            <color indexed="81"/>
            <rFont val="Tahoma"/>
            <charset val="1"/>
          </rPr>
          <t>BONUS Service not provided from April to Dec 2020, and due to many other libraries around the world being closed due to COVID requests it was difficult to obtain books and articles from other libraries.</t>
        </r>
      </text>
    </comment>
    <comment ref="AS12" authorId="0" shapeId="0" xr:uid="{00000000-0006-0000-0100-000061000000}">
      <text>
        <r>
          <rPr>
            <sz val="9"/>
            <color indexed="81"/>
            <rFont val="Tahoma"/>
            <charset val="1"/>
          </rPr>
          <t xml:space="preserve">BONUS service was not provided from April to Dec, and due to many other libraries around the world being closed due to COVID requests for interlibrary loans dropped considerably. </t>
        </r>
      </text>
    </comment>
    <comment ref="AT12" authorId="0" shapeId="0" xr:uid="{00000000-0006-0000-0100-000062000000}">
      <text>
        <r>
          <rPr>
            <sz val="9"/>
            <color indexed="81"/>
            <rFont val="Tahoma"/>
            <charset val="1"/>
          </rPr>
          <t>Due to COVID restrictions much of our collection was not available to other libraries to borrow from, other than in person borrowing. BONUS services was not provided from April to Dec.</t>
        </r>
      </text>
    </comment>
    <comment ref="N13" authorId="0" shapeId="0" xr:uid="{00000000-0006-0000-0100-000063000000}">
      <text>
        <r>
          <rPr>
            <sz val="9"/>
            <color indexed="81"/>
            <rFont val="Tahoma"/>
            <charset val="1"/>
          </rPr>
          <t xml:space="preserve">The variation for expenditure is due to the timing of the payment of resources and subscriptions in 2020. </t>
        </r>
      </text>
    </comment>
    <comment ref="P13" authorId="0" shapeId="0" xr:uid="{00000000-0006-0000-0100-000064000000}">
      <text>
        <r>
          <rPr>
            <sz val="9"/>
            <color indexed="81"/>
            <rFont val="Tahoma"/>
            <charset val="1"/>
          </rPr>
          <t>KBARTS related to Engineering ebook subscriptions were updated resulting in an increase in the total ebooks.</t>
        </r>
      </text>
    </comment>
    <comment ref="AC13" authorId="0" shapeId="0" xr:uid="{00000000-0006-0000-0100-000065000000}">
      <text>
        <r>
          <rPr>
            <sz val="9"/>
            <color indexed="81"/>
            <rFont val="Tahoma"/>
            <charset val="1"/>
          </rPr>
          <t>Items that were reported with Counter 4 data in 2019 are now reported under Counter 5 data in 2020, resulting in the much lower usage reported under this section. Items that were not meeting the Counter 4 definition were not included in the final data.</t>
        </r>
      </text>
    </comment>
    <comment ref="AD13" authorId="0" shapeId="0" xr:uid="{00000000-0006-0000-0100-000066000000}">
      <text>
        <r>
          <rPr>
            <sz val="9"/>
            <color indexed="81"/>
            <rFont val="Tahoma"/>
            <charset val="1"/>
          </rPr>
          <t>Items that were not meeting the Counter 5 definition were not included in the final data for 2020._x000D_
Generally, it was also noted that quite a few databases has reported a decrease in usage for year 2020.</t>
        </r>
      </text>
    </comment>
    <comment ref="AG13" authorId="0" shapeId="0" xr:uid="{00000000-0006-0000-0100-000067000000}">
      <text>
        <r>
          <rPr>
            <sz val="9"/>
            <color indexed="81"/>
            <rFont val="Tahoma"/>
            <charset val="1"/>
          </rPr>
          <t>Items that were reported with Counter 4 data in 2019 are now reported under Counter 5 data in 2020, resulting in the much lower usage reported under this section. Items that were not meeting the Counter 4 definition were not included in the final data for 2020._x000D_
Generally, it was also noted that quite a few databases has reported a decrease in usage for year 2020.</t>
        </r>
      </text>
    </comment>
    <comment ref="AH13" authorId="0" shapeId="0" xr:uid="{00000000-0006-0000-0100-000068000000}">
      <text>
        <r>
          <rPr>
            <sz val="9"/>
            <color indexed="81"/>
            <rFont val="Tahoma"/>
            <charset val="1"/>
          </rPr>
          <t>Items that were not meeting Counter 5 definitions were not included in the final data for 2020._x000D_
Generally, it was also noted that quite a few databases have reported a decrease in usage for year 2020.</t>
        </r>
      </text>
    </comment>
    <comment ref="AI13" authorId="0" shapeId="0" xr:uid="{00000000-0006-0000-0100-000069000000}">
      <text>
        <r>
          <rPr>
            <sz val="9"/>
            <color indexed="81"/>
            <rFont val="Tahoma"/>
            <charset val="1"/>
          </rPr>
          <t>Library does not loan out physical journals</t>
        </r>
      </text>
    </comment>
    <comment ref="CO13" authorId="0" shapeId="0" xr:uid="{00000000-0006-0000-0100-00006A000000}">
      <text>
        <r>
          <rPr>
            <sz val="9"/>
            <color indexed="81"/>
            <rFont val="Tahoma"/>
            <charset val="1"/>
          </rPr>
          <t>1040 at Joondalup campus; 415 at Mount Lawley campus; 146 at Bunbury campus.  Seats are lower this year to comply with COVID regulations.</t>
        </r>
      </text>
    </comment>
    <comment ref="C14" authorId="0" shapeId="0" xr:uid="{00000000-0006-0000-0100-00006B000000}">
      <text>
        <r>
          <rPr>
            <sz val="9"/>
            <color indexed="81"/>
            <rFont val="Tahoma"/>
            <charset val="1"/>
          </rPr>
          <t>Reduction in budget 2020</t>
        </r>
      </text>
    </comment>
    <comment ref="D14" authorId="0" shapeId="0" xr:uid="{00000000-0006-0000-0100-00006C000000}">
      <text>
        <r>
          <rPr>
            <sz val="9"/>
            <color indexed="81"/>
            <rFont val="Tahoma"/>
            <charset val="1"/>
          </rPr>
          <t>Reducation in budget 2020</t>
        </r>
      </text>
    </comment>
    <comment ref="K14" authorId="0" shapeId="0" xr:uid="{00000000-0006-0000-0100-00006D000000}">
      <text>
        <r>
          <rPr>
            <sz val="9"/>
            <color indexed="81"/>
            <rFont val="Tahoma"/>
            <charset val="1"/>
          </rPr>
          <t>Total includes NA responses</t>
        </r>
      </text>
    </comment>
    <comment ref="M14" authorId="0" shapeId="0" xr:uid="{00000000-0006-0000-0100-00006E000000}">
      <text>
        <r>
          <rPr>
            <sz val="9"/>
            <color indexed="81"/>
            <rFont val="Tahoma"/>
            <charset val="1"/>
          </rPr>
          <t>Total includes NA responses</t>
        </r>
      </text>
    </comment>
    <comment ref="N14" authorId="0" shapeId="0" xr:uid="{00000000-0006-0000-0100-00006F000000}">
      <text>
        <r>
          <rPr>
            <sz val="9"/>
            <color indexed="81"/>
            <rFont val="Tahoma"/>
            <charset val="1"/>
          </rPr>
          <t>Total includes NA responses</t>
        </r>
      </text>
    </comment>
    <comment ref="Q14" authorId="0" shapeId="0" xr:uid="{00000000-0006-0000-0100-000070000000}">
      <text>
        <r>
          <rPr>
            <sz val="9"/>
            <color indexed="81"/>
            <rFont val="Tahoma"/>
            <charset val="1"/>
          </rPr>
          <t>Reduced due to weeding projects.</t>
        </r>
      </text>
    </comment>
    <comment ref="W14" authorId="0" shapeId="0" xr:uid="{00000000-0006-0000-0100-000071000000}">
      <text>
        <r>
          <rPr>
            <sz val="9"/>
            <color indexed="81"/>
            <rFont val="Tahoma"/>
            <charset val="1"/>
          </rPr>
          <t>2020 figures include ingestion of 4,298 records for GRSC photographs.</t>
        </r>
      </text>
    </comment>
    <comment ref="AJ14" authorId="0" shapeId="0" xr:uid="{00000000-0006-0000-0100-000072000000}">
      <text>
        <r>
          <rPr>
            <sz val="9"/>
            <color indexed="81"/>
            <rFont val="Tahoma"/>
            <charset val="1"/>
          </rPr>
          <t>Total includes NA responses</t>
        </r>
      </text>
    </comment>
    <comment ref="AO14" authorId="0" shapeId="0" xr:uid="{00000000-0006-0000-0100-000073000000}">
      <text>
        <r>
          <rPr>
            <sz val="9"/>
            <color indexed="81"/>
            <rFont val="Tahoma"/>
            <charset val="1"/>
          </rPr>
          <t>Total includes NA responses</t>
        </r>
      </text>
    </comment>
    <comment ref="AP14" authorId="0" shapeId="0" xr:uid="{00000000-0006-0000-0100-000074000000}">
      <text>
        <r>
          <rPr>
            <sz val="9"/>
            <color indexed="81"/>
            <rFont val="Tahoma"/>
            <charset val="1"/>
          </rPr>
          <t>Total includes NA responses</t>
        </r>
      </text>
    </comment>
    <comment ref="CO15" authorId="0" shapeId="0" xr:uid="{00000000-0006-0000-0100-000075000000}">
      <text>
        <r>
          <rPr>
            <sz val="9"/>
            <color indexed="81"/>
            <rFont val="Tahoma"/>
            <charset val="1"/>
          </rPr>
          <t>Due to COVID measures (including social-distancing and closures),_x000D_
the number of seats available fluctuated during the year.</t>
        </r>
      </text>
    </comment>
    <comment ref="CQ15" authorId="0" shapeId="0" xr:uid="{00000000-0006-0000-0100-000076000000}">
      <text>
        <r>
          <rPr>
            <sz val="9"/>
            <color indexed="81"/>
            <rFont val="Tahoma"/>
            <charset val="1"/>
          </rPr>
          <t>Flinders has transitioned to using Pure as our institutional repository, which also is also the Current Research Information System.  All records in the previous CRIS were migrated to Pure, most of which are metadata only.</t>
        </r>
      </text>
    </comment>
    <comment ref="CR15" authorId="0" shapeId="0" xr:uid="{00000000-0006-0000-0100-000077000000}">
      <text>
        <r>
          <rPr>
            <sz val="9"/>
            <color indexed="81"/>
            <rFont val="Tahoma"/>
            <charset val="1"/>
          </rPr>
          <t>Flinders has transitioned to using Pure as our institutional repository, which also is also the Current Research Information System.  All records in the previous CRIS were migrated to Pure, most of which are metadata only.</t>
        </r>
      </text>
    </comment>
    <comment ref="C16" authorId="0" shapeId="0" xr:uid="{00000000-0006-0000-0100-000078000000}">
      <text>
        <r>
          <rPr>
            <sz val="9"/>
            <color indexed="81"/>
            <rFont val="Tahoma"/>
            <charset val="1"/>
          </rPr>
          <t>Investment of $1,335K in ebook collections</t>
        </r>
      </text>
    </comment>
    <comment ref="I16" authorId="0" shapeId="0" xr:uid="{00000000-0006-0000-0100-000079000000}">
      <text>
        <r>
          <rPr>
            <sz val="9"/>
            <color indexed="81"/>
            <rFont val="Tahoma"/>
            <charset val="1"/>
          </rPr>
          <t>Collection Management Expenditure ($158,359.00)</t>
        </r>
      </text>
    </comment>
    <comment ref="K16" authorId="0" shapeId="0" xr:uid="{00000000-0006-0000-0100-00007A000000}">
      <text>
        <r>
          <rPr>
            <sz val="9"/>
            <color indexed="81"/>
            <rFont val="Tahoma"/>
            <charset val="1"/>
          </rPr>
          <t>Total includes NA responses</t>
        </r>
      </text>
    </comment>
    <comment ref="M16" authorId="0" shapeId="0" xr:uid="{00000000-0006-0000-0100-00007B000000}">
      <text>
        <r>
          <rPr>
            <sz val="9"/>
            <color indexed="81"/>
            <rFont val="Tahoma"/>
            <charset val="1"/>
          </rPr>
          <t>Total includes NA responses</t>
        </r>
      </text>
    </comment>
    <comment ref="N16" authorId="0" shapeId="0" xr:uid="{00000000-0006-0000-0100-00007C000000}">
      <text>
        <r>
          <rPr>
            <sz val="9"/>
            <color indexed="81"/>
            <rFont val="Tahoma"/>
            <charset val="1"/>
          </rPr>
          <t>Total includes NA responses</t>
        </r>
      </text>
    </comment>
    <comment ref="Q16" authorId="0" shapeId="0" xr:uid="{00000000-0006-0000-0100-00007D000000}">
      <text>
        <r>
          <rPr>
            <sz val="9"/>
            <color indexed="81"/>
            <rFont val="Tahoma"/>
            <charset val="1"/>
          </rPr>
          <t>Figures for Title Holdings: Books (Physical) and Title Holdings: Other Information Resources (Physical) have a reference date of 24 December 2020.</t>
        </r>
      </text>
    </comment>
    <comment ref="V16" authorId="0" shapeId="0" xr:uid="{00000000-0006-0000-0100-00007E000000}">
      <text>
        <r>
          <rPr>
            <sz val="9"/>
            <color indexed="81"/>
            <rFont val="Tahoma"/>
            <charset val="1"/>
          </rPr>
          <t xml:space="preserve">Figures for Title Holdings: Other Information Resources (Digital) have a reference date of 17 May 2021.Figure varies greatly from previous year due to Naxos database title figures (for audio recordings and scores) being taken from vendor information rather than a local catalogue title count._x000D_
</t>
        </r>
      </text>
    </comment>
    <comment ref="AC16" authorId="0" shapeId="0" xr:uid="{00000000-0006-0000-0100-00007F000000}">
      <text>
        <r>
          <rPr>
            <sz val="9"/>
            <color indexed="81"/>
            <rFont val="Tahoma"/>
            <charset val="1"/>
          </rPr>
          <t>Large drop from 2019 R4 figure due to ProQuest, Springer and other platforms moving fully to R5 reporting.</t>
        </r>
      </text>
    </comment>
    <comment ref="AD16" authorId="0" shapeId="0" xr:uid="{00000000-0006-0000-0100-000080000000}">
      <text>
        <r>
          <rPr>
            <sz val="9"/>
            <color indexed="81"/>
            <rFont val="Tahoma"/>
            <charset val="1"/>
          </rPr>
          <t>Large increase from 2019 R5 figure due to ProQuest, Springer and other platforms moving fully to R5 reporting.</t>
        </r>
      </text>
    </comment>
    <comment ref="AF16" authorId="0" shapeId="0" xr:uid="{00000000-0006-0000-0100-000081000000}">
      <text>
        <r>
          <rPr>
            <sz val="9"/>
            <color indexed="81"/>
            <rFont val="Tahoma"/>
            <charset val="1"/>
          </rPr>
          <t xml:space="preserve">Drop from 2019 to 2020 accounted for by the drop in the ProQuest Ebook Central figure, owing to their transition from R4 to R5 reporting halfway through 2019. A similar drop was evident from 2018 to 2019. </t>
        </r>
      </text>
    </comment>
    <comment ref="AG16" authorId="0" shapeId="0" xr:uid="{00000000-0006-0000-0100-000082000000}">
      <text>
        <r>
          <rPr>
            <sz val="9"/>
            <color indexed="81"/>
            <rFont val="Tahoma"/>
            <charset val="1"/>
          </rPr>
          <t>Springer, Nature Publishing, ACM and Emerald transitioned to R5 reporting during or at the end of 2019, accounting for the 2020 drop in the R4 total</t>
        </r>
      </text>
    </comment>
    <comment ref="AI16" authorId="0" shapeId="0" xr:uid="{00000000-0006-0000-0100-000083000000}">
      <text>
        <r>
          <rPr>
            <sz val="9"/>
            <color indexed="81"/>
            <rFont val="Tahoma"/>
            <charset val="1"/>
          </rPr>
          <t>Library closed March - July due to Covid-19 shutdown with no physical items lent or borrowed.</t>
        </r>
      </text>
    </comment>
    <comment ref="AL16" authorId="0" shapeId="0" xr:uid="{00000000-0006-0000-0100-000084000000}">
      <text>
        <r>
          <rPr>
            <sz val="9"/>
            <color indexed="81"/>
            <rFont val="Tahoma"/>
            <charset val="1"/>
          </rPr>
          <t>Library closed March - July due to Covid-19 shutdown with no physical items lent or borrowed.</t>
        </r>
      </text>
    </comment>
    <comment ref="AM16" authorId="0" shapeId="0" xr:uid="{00000000-0006-0000-0100-000085000000}">
      <text>
        <r>
          <rPr>
            <sz val="9"/>
            <color indexed="81"/>
            <rFont val="Tahoma"/>
            <charset val="1"/>
          </rPr>
          <t>Library closed March - July due to Covid-19 shutdown with no physical items lent or borrowed.</t>
        </r>
      </text>
    </comment>
    <comment ref="AO16" authorId="0" shapeId="0" xr:uid="{00000000-0006-0000-0100-000086000000}">
      <text>
        <r>
          <rPr>
            <sz val="9"/>
            <color indexed="81"/>
            <rFont val="Tahoma"/>
            <charset val="1"/>
          </rPr>
          <t>Library closed March - July due to Covid-19 shutdown with no physical items lent or borrowed.</t>
        </r>
      </text>
    </comment>
    <comment ref="AP16" authorId="0" shapeId="0" xr:uid="{00000000-0006-0000-0100-000087000000}">
      <text>
        <r>
          <rPr>
            <sz val="9"/>
            <color indexed="81"/>
            <rFont val="Tahoma"/>
            <charset val="1"/>
          </rPr>
          <t>Library closed March - July due to Covid-19 shutdown with no physical items lent or borrowed.</t>
        </r>
      </text>
    </comment>
    <comment ref="AR16" authorId="0" shapeId="0" xr:uid="{00000000-0006-0000-0100-000088000000}">
      <text>
        <r>
          <rPr>
            <sz val="9"/>
            <color indexed="81"/>
            <rFont val="Tahoma"/>
            <charset val="1"/>
          </rPr>
          <t>Library closed March - July due to Covid-19 shutdown with no physical items lent or borrowed._x000D_
RapidILL implemented from July which increased volume in the second half of the year compensating for lower counts during the closure.</t>
        </r>
      </text>
    </comment>
    <comment ref="AS16" authorId="0" shapeId="0" xr:uid="{00000000-0006-0000-0100-000089000000}">
      <text>
        <r>
          <rPr>
            <sz val="9"/>
            <color indexed="81"/>
            <rFont val="Tahoma"/>
            <charset val="1"/>
          </rPr>
          <t>Library closed March - July due to Covid-19 shutdown with no physical items lent or borrowed._x000D_
RapidILL implemented from July which increased volume in the second half of the year compensating for lower counts during the closure.</t>
        </r>
      </text>
    </comment>
    <comment ref="AT16" authorId="0" shapeId="0" xr:uid="{00000000-0006-0000-0100-00008A000000}">
      <text>
        <r>
          <rPr>
            <sz val="9"/>
            <color indexed="81"/>
            <rFont val="Tahoma"/>
            <charset val="1"/>
          </rPr>
          <t>Library closed March - July due to Covid-19 shutdown with no physical items lent.</t>
        </r>
      </text>
    </comment>
    <comment ref="P17" authorId="0" shapeId="0" xr:uid="{00000000-0006-0000-0100-00008B000000}">
      <text>
        <r>
          <rPr>
            <sz val="9"/>
            <color indexed="81"/>
            <rFont val="Tahoma"/>
            <charset val="1"/>
          </rPr>
          <t>Includes NQHeritage items.</t>
        </r>
      </text>
    </comment>
    <comment ref="Q17" authorId="0" shapeId="0" xr:uid="{00000000-0006-0000-0100-00008C000000}">
      <text>
        <r>
          <rPr>
            <sz val="9"/>
            <color indexed="81"/>
            <rFont val="Tahoma"/>
            <charset val="1"/>
          </rPr>
          <t>Includes all campuses (including Singapore)</t>
        </r>
      </text>
    </comment>
    <comment ref="S17" authorId="0" shapeId="0" xr:uid="{00000000-0006-0000-0100-00008D000000}">
      <text>
        <r>
          <rPr>
            <sz val="9"/>
            <color indexed="81"/>
            <rFont val="Tahoma"/>
            <charset val="1"/>
          </rPr>
          <t>Includes NQHeritage items.</t>
        </r>
      </text>
    </comment>
    <comment ref="T17" authorId="0" shapeId="0" xr:uid="{00000000-0006-0000-0100-00008E000000}">
      <text>
        <r>
          <rPr>
            <sz val="9"/>
            <color indexed="81"/>
            <rFont val="Tahoma"/>
            <charset val="1"/>
          </rPr>
          <t>Includes NQHeritage items.</t>
        </r>
      </text>
    </comment>
    <comment ref="U17" authorId="0" shapeId="0" xr:uid="{00000000-0006-0000-0100-00008F000000}">
      <text>
        <r>
          <rPr>
            <sz val="9"/>
            <color indexed="81"/>
            <rFont val="Tahoma"/>
            <charset val="1"/>
          </rPr>
          <t>Includes all campuses (including Singapore)</t>
        </r>
      </text>
    </comment>
    <comment ref="V17" authorId="0" shapeId="0" xr:uid="{00000000-0006-0000-0100-000090000000}">
      <text>
        <r>
          <rPr>
            <sz val="9"/>
            <color indexed="81"/>
            <rFont val="Tahoma"/>
            <charset val="1"/>
          </rPr>
          <t>Comprised mostly of streaming video. Includes NQHeritage items.</t>
        </r>
      </text>
    </comment>
    <comment ref="W17" authorId="0" shapeId="0" xr:uid="{00000000-0006-0000-0100-000091000000}">
      <text>
        <r>
          <rPr>
            <sz val="9"/>
            <color indexed="81"/>
            <rFont val="Tahoma"/>
            <charset val="1"/>
          </rPr>
          <t>Includes all campuses (including Singapore)</t>
        </r>
      </text>
    </comment>
    <comment ref="AE17" authorId="0" shapeId="0" xr:uid="{00000000-0006-0000-0100-000092000000}">
      <text>
        <r>
          <rPr>
            <sz val="9"/>
            <color indexed="81"/>
            <rFont val="Tahoma"/>
            <charset val="1"/>
          </rPr>
          <t xml:space="preserve">53,403 (tsv) + 28, 571 (cns) = 81,974_x000D_
Usual peaks in tsv in March, May &amp; August of over 10,000 did not happen. </t>
        </r>
      </text>
    </comment>
    <comment ref="CL17" authorId="0" shapeId="0" xr:uid="{00000000-0006-0000-0100-000093000000}">
      <text>
        <r>
          <rPr>
            <sz val="9"/>
            <color indexed="81"/>
            <rFont val="Tahoma"/>
            <charset val="1"/>
          </rPr>
          <t>8 QUOLOC and ULA_x000D_
Community Borrowers 44 (CNS) and 62 (TSV)</t>
        </r>
      </text>
    </comment>
    <comment ref="CO17" authorId="0" shapeId="0" xr:uid="{00000000-0006-0000-0100-000094000000}">
      <text>
        <r>
          <rPr>
            <sz val="9"/>
            <color indexed="81"/>
            <rFont val="Tahoma"/>
            <charset val="1"/>
          </rPr>
          <t>Cairns - 375 due to COVID (excludes rooms that are for JCU staff use only B1.102, B1.103, B1.108; includes classrooms which are open for student use when not in use for a class)_x000D_
Tvlle - 576 due to COVID</t>
        </r>
      </text>
    </comment>
    <comment ref="CQ17" authorId="0" shapeId="0" xr:uid="{00000000-0006-0000-0100-000095000000}">
      <text>
        <r>
          <rPr>
            <sz val="9"/>
            <color indexed="81"/>
            <rFont val="Tahoma"/>
            <charset val="1"/>
          </rPr>
          <t>Book records with supplemental material only (i.e., front matter etc, but not the entire book) have been excluded in this figure.</t>
        </r>
      </text>
    </comment>
    <comment ref="CR17" authorId="0" shapeId="0" xr:uid="{00000000-0006-0000-0100-000096000000}">
      <text>
        <r>
          <rPr>
            <sz val="9"/>
            <color indexed="81"/>
            <rFont val="Tahoma"/>
            <charset val="1"/>
          </rPr>
          <t>Book records with supplemental material only (i.e., front matter etc, but not the entire book) have been included in this figure.</t>
        </r>
      </text>
    </comment>
    <comment ref="CS17" authorId="0" shapeId="0" xr:uid="{00000000-0006-0000-0100-000097000000}">
      <text>
        <r>
          <rPr>
            <sz val="9"/>
            <color indexed="81"/>
            <rFont val="Tahoma"/>
            <charset val="1"/>
          </rPr>
          <t xml:space="preserve">This figure includes records (i.e., book items) that do not contain the entire research output, but have files with supplemental material (e.g., front matter and introductory chapter) which can faciliate use of the content. As it is too difficult to separate the download stats for each of these items, we have included all of them. The download for books only during this period is 128,028 (including records with entire outputs as well as with supplemental material only) </t>
        </r>
      </text>
    </comment>
    <comment ref="AF18" authorId="0" shapeId="0" xr:uid="{00000000-0006-0000-0100-000098000000}">
      <text>
        <r>
          <rPr>
            <sz val="9"/>
            <color indexed="81"/>
            <rFont val="Tahoma"/>
            <charset val="1"/>
          </rPr>
          <t>Total incomplete as some values contain CP</t>
        </r>
      </text>
    </comment>
    <comment ref="AJ18" authorId="0" shapeId="0" xr:uid="{00000000-0006-0000-0100-000099000000}">
      <text>
        <r>
          <rPr>
            <sz val="9"/>
            <color indexed="81"/>
            <rFont val="Tahoma"/>
            <charset val="1"/>
          </rPr>
          <t>Total incomplete as some values contain CP</t>
        </r>
      </text>
    </comment>
    <comment ref="AN18" authorId="0" shapeId="0" xr:uid="{00000000-0006-0000-0100-00009A000000}">
      <text>
        <r>
          <rPr>
            <sz val="9"/>
            <color indexed="81"/>
            <rFont val="Tahoma"/>
            <charset val="1"/>
          </rPr>
          <t>Total incomplete as some values contain CP</t>
        </r>
      </text>
    </comment>
    <comment ref="AO18" authorId="0" shapeId="0" xr:uid="{00000000-0006-0000-0100-00009B000000}">
      <text>
        <r>
          <rPr>
            <sz val="9"/>
            <color indexed="81"/>
            <rFont val="Tahoma"/>
            <charset val="1"/>
          </rPr>
          <t>Total incomplete as some values contain CP</t>
        </r>
      </text>
    </comment>
    <comment ref="AP18" authorId="0" shapeId="0" xr:uid="{00000000-0006-0000-0100-00009C000000}">
      <text>
        <r>
          <rPr>
            <sz val="9"/>
            <color indexed="81"/>
            <rFont val="Tahoma"/>
            <charset val="1"/>
          </rPr>
          <t>Total incomplete as some values contain CP</t>
        </r>
      </text>
    </comment>
    <comment ref="CO18" authorId="0" shapeId="0" xr:uid="{00000000-0006-0000-0100-00009D000000}">
      <text>
        <r>
          <rPr>
            <sz val="9"/>
            <color indexed="81"/>
            <rFont val="Tahoma"/>
            <charset val="1"/>
          </rPr>
          <t>Restricted numbers due to Covid-19</t>
        </r>
      </text>
    </comment>
    <comment ref="BC19" authorId="0" shapeId="0" xr:uid="{00000000-0006-0000-0100-00009E000000}">
      <text>
        <r>
          <rPr>
            <sz val="9"/>
            <color indexed="81"/>
            <rFont val="Tahoma"/>
            <charset val="1"/>
          </rPr>
          <t xml:space="preserve"> Total incomplete as some values contain CP</t>
        </r>
      </text>
    </comment>
    <comment ref="L20" authorId="0" shapeId="0" xr:uid="{00000000-0006-0000-0100-00009F000000}">
      <text>
        <r>
          <rPr>
            <sz val="9"/>
            <color indexed="81"/>
            <rFont val="Tahoma"/>
            <charset val="1"/>
          </rPr>
          <t>Total incomplete as some values contain CP</t>
        </r>
      </text>
    </comment>
    <comment ref="M20" authorId="0" shapeId="0" xr:uid="{00000000-0006-0000-0100-0000A0000000}">
      <text>
        <r>
          <rPr>
            <sz val="9"/>
            <color indexed="81"/>
            <rFont val="Tahoma"/>
            <charset val="1"/>
          </rPr>
          <t>Total incomplete as some values contain CP</t>
        </r>
      </text>
    </comment>
    <comment ref="N20" authorId="0" shapeId="0" xr:uid="{00000000-0006-0000-0100-0000A1000000}">
      <text>
        <r>
          <rPr>
            <sz val="9"/>
            <color indexed="81"/>
            <rFont val="Tahoma"/>
            <charset val="1"/>
          </rPr>
          <t>Total incomplete as some values contain CP</t>
        </r>
      </text>
    </comment>
    <comment ref="P20" authorId="0" shapeId="0" xr:uid="{00000000-0006-0000-0100-0000A2000000}">
      <text>
        <r>
          <rPr>
            <sz val="9"/>
            <color indexed="81"/>
            <rFont val="Tahoma"/>
            <charset val="1"/>
          </rPr>
          <t>Alma data as of 06 January 2021</t>
        </r>
      </text>
    </comment>
    <comment ref="Q20" authorId="0" shapeId="0" xr:uid="{00000000-0006-0000-0100-0000A3000000}">
      <text>
        <r>
          <rPr>
            <sz val="9"/>
            <color indexed="81"/>
            <rFont val="Tahoma"/>
            <charset val="1"/>
          </rPr>
          <t>Alma data as of 06 January 2021</t>
        </r>
      </text>
    </comment>
    <comment ref="R20" authorId="0" shapeId="0" xr:uid="{00000000-0006-0000-0100-0000A4000000}">
      <text>
        <r>
          <rPr>
            <sz val="9"/>
            <color indexed="81"/>
            <rFont val="Tahoma"/>
            <charset val="1"/>
          </rPr>
          <t>Alma data as of 06 January 2021</t>
        </r>
      </text>
    </comment>
    <comment ref="S20" authorId="0" shapeId="0" xr:uid="{00000000-0006-0000-0100-0000A5000000}">
      <text>
        <r>
          <rPr>
            <sz val="9"/>
            <color indexed="81"/>
            <rFont val="Tahoma"/>
            <charset val="1"/>
          </rPr>
          <t>Alma data as of 06 January 2021</t>
        </r>
      </text>
    </comment>
    <comment ref="T20" authorId="0" shapeId="0" xr:uid="{00000000-0006-0000-0100-0000A6000000}">
      <text>
        <r>
          <rPr>
            <sz val="9"/>
            <color indexed="81"/>
            <rFont val="Tahoma"/>
            <charset val="1"/>
          </rPr>
          <t>Alma data as of 06 January 2021</t>
        </r>
      </text>
    </comment>
    <comment ref="U20" authorId="0" shapeId="0" xr:uid="{00000000-0006-0000-0100-0000A7000000}">
      <text>
        <r>
          <rPr>
            <sz val="9"/>
            <color indexed="81"/>
            <rFont val="Tahoma"/>
            <charset val="1"/>
          </rPr>
          <t>Alma data as of 06 January 2021</t>
        </r>
      </text>
    </comment>
    <comment ref="V20" authorId="0" shapeId="0" xr:uid="{00000000-0006-0000-0100-0000A8000000}">
      <text>
        <r>
          <rPr>
            <sz val="9"/>
            <color indexed="81"/>
            <rFont val="Tahoma"/>
            <charset val="1"/>
          </rPr>
          <t>Alma data as of 06 January 2021</t>
        </r>
      </text>
    </comment>
    <comment ref="W20" authorId="0" shapeId="0" xr:uid="{00000000-0006-0000-0100-0000A9000000}">
      <text>
        <r>
          <rPr>
            <sz val="9"/>
            <color indexed="81"/>
            <rFont val="Tahoma"/>
            <charset val="1"/>
          </rPr>
          <t>Alma data as of 06 January 2021</t>
        </r>
      </text>
    </comment>
    <comment ref="X20" authorId="0" shapeId="0" xr:uid="{00000000-0006-0000-0100-0000AA000000}">
      <text>
        <r>
          <rPr>
            <sz val="9"/>
            <color indexed="81"/>
            <rFont val="Tahoma"/>
            <charset val="1"/>
          </rPr>
          <t>Alma data as of 06 January 2021</t>
        </r>
      </text>
    </comment>
    <comment ref="Y20" authorId="0" shapeId="0" xr:uid="{00000000-0006-0000-0100-0000AB000000}">
      <text>
        <r>
          <rPr>
            <sz val="9"/>
            <color indexed="81"/>
            <rFont val="Tahoma"/>
            <charset val="1"/>
          </rPr>
          <t>Alma data as of 06 January 2021</t>
        </r>
      </text>
    </comment>
    <comment ref="Z20" authorId="0" shapeId="0" xr:uid="{00000000-0006-0000-0100-0000AC000000}">
      <text>
        <r>
          <rPr>
            <sz val="9"/>
            <color indexed="81"/>
            <rFont val="Tahoma"/>
            <charset val="1"/>
          </rPr>
          <t>Alma data as of 06 January 2021</t>
        </r>
      </text>
    </comment>
    <comment ref="AA20" authorId="0" shapeId="0" xr:uid="{00000000-0006-0000-0100-0000AD000000}">
      <text>
        <r>
          <rPr>
            <sz val="9"/>
            <color indexed="81"/>
            <rFont val="Tahoma"/>
            <charset val="1"/>
          </rPr>
          <t>Alma data as of 06 January 2021</t>
        </r>
      </text>
    </comment>
    <comment ref="AC20" authorId="0" shapeId="0" xr:uid="{00000000-0006-0000-0100-0000AE000000}">
      <text>
        <r>
          <rPr>
            <sz val="9"/>
            <color indexed="81"/>
            <rFont val="Tahoma"/>
            <charset val="1"/>
          </rPr>
          <t>De Gruyter only</t>
        </r>
      </text>
    </comment>
    <comment ref="AD20" authorId="0" shapeId="0" xr:uid="{00000000-0006-0000-0100-0000AF000000}">
      <text>
        <r>
          <rPr>
            <sz val="9"/>
            <color indexed="81"/>
            <rFont val="Tahoma"/>
            <charset val="1"/>
          </rPr>
          <t xml:space="preserve">Differences between COUNTER R4 and COUNTER R5 resulted in a dramatic decrease in usage for ProQuest; Springerlink and Sciencedirect </t>
        </r>
      </text>
    </comment>
    <comment ref="AE20" authorId="0" shapeId="0" xr:uid="{00000000-0006-0000-0100-0000B0000000}">
      <text>
        <r>
          <rPr>
            <sz val="9"/>
            <color indexed="81"/>
            <rFont val="Tahoma"/>
            <charset val="1"/>
          </rPr>
          <t>Alma data as of 06 January 2021</t>
        </r>
      </text>
    </comment>
    <comment ref="AG20" authorId="0" shapeId="0" xr:uid="{00000000-0006-0000-0100-0000B1000000}">
      <text>
        <r>
          <rPr>
            <sz val="9"/>
            <color indexed="81"/>
            <rFont val="Tahoma"/>
            <charset val="1"/>
          </rPr>
          <t>De Gruyter only</t>
        </r>
      </text>
    </comment>
    <comment ref="AI20" authorId="0" shapeId="0" xr:uid="{00000000-0006-0000-0100-0000B2000000}">
      <text>
        <r>
          <rPr>
            <sz val="9"/>
            <color indexed="81"/>
            <rFont val="Tahoma"/>
            <charset val="1"/>
          </rPr>
          <t>Alma data as of 06 January 2021</t>
        </r>
      </text>
    </comment>
    <comment ref="AL20" authorId="0" shapeId="0" xr:uid="{00000000-0006-0000-0100-0000B3000000}">
      <text>
        <r>
          <rPr>
            <sz val="9"/>
            <color indexed="81"/>
            <rFont val="Tahoma"/>
            <charset val="1"/>
          </rPr>
          <t>Alma data as of 06 January 2021</t>
        </r>
      </text>
    </comment>
    <comment ref="AM20" authorId="0" shapeId="0" xr:uid="{00000000-0006-0000-0100-0000B4000000}">
      <text>
        <r>
          <rPr>
            <sz val="9"/>
            <color indexed="81"/>
            <rFont val="Tahoma"/>
            <charset val="1"/>
          </rPr>
          <t>Total incomplete as some values contain CP</t>
        </r>
      </text>
    </comment>
    <comment ref="AN20" authorId="0" shapeId="0" xr:uid="{00000000-0006-0000-0100-0000B5000000}">
      <text>
        <r>
          <rPr>
            <sz val="9"/>
            <color indexed="81"/>
            <rFont val="Tahoma"/>
            <charset val="1"/>
          </rPr>
          <t>Total incomplete as some values contain CP</t>
        </r>
      </text>
    </comment>
    <comment ref="AO20" authorId="0" shapeId="0" xr:uid="{00000000-0006-0000-0100-0000B6000000}">
      <text>
        <r>
          <rPr>
            <sz val="9"/>
            <color indexed="81"/>
            <rFont val="Tahoma"/>
            <charset val="1"/>
          </rPr>
          <t>Total incomplete as some values contain CP</t>
        </r>
      </text>
    </comment>
    <comment ref="AP20" authorId="0" shapeId="0" xr:uid="{00000000-0006-0000-0100-0000B7000000}">
      <text>
        <r>
          <rPr>
            <sz val="9"/>
            <color indexed="81"/>
            <rFont val="Tahoma"/>
            <charset val="1"/>
          </rPr>
          <t>Total incomplete as some values contain CP</t>
        </r>
      </text>
    </comment>
    <comment ref="CO20" authorId="0" shapeId="0" xr:uid="{00000000-0006-0000-0100-0000B8000000}">
      <text>
        <r>
          <rPr>
            <sz val="9"/>
            <color indexed="81"/>
            <rFont val="Tahoma"/>
            <charset val="1"/>
          </rPr>
          <t>Note due to capacity restrictions due to Covid-19, there were changes throughout the year. This figure has been retained from the previous year.</t>
        </r>
      </text>
    </comment>
    <comment ref="F21" authorId="0" shapeId="0" xr:uid="{00000000-0006-0000-0100-0000B9000000}">
      <text>
        <r>
          <rPr>
            <sz val="9"/>
            <color indexed="81"/>
            <rFont val="Tahoma"/>
            <charset val="1"/>
          </rPr>
          <t>Change in financial processing meant some subscriptions accounted for twice in this financial year</t>
        </r>
      </text>
    </comment>
    <comment ref="AF21" authorId="0" shapeId="0" xr:uid="{00000000-0006-0000-0100-0000BA000000}">
      <text>
        <r>
          <rPr>
            <sz val="9"/>
            <color indexed="81"/>
            <rFont val="Tahoma"/>
            <charset val="1"/>
          </rPr>
          <t>Significant reduction due to change from COUNTER 4 to COUNTER 5 - a major publisher was reporting C4 usage at the page level, significantly impacting figures. All other publisher numbers as expected.</t>
        </r>
      </text>
    </comment>
    <comment ref="AJ21" authorId="0" shapeId="0" xr:uid="{00000000-0006-0000-0100-0000BB000000}">
      <text>
        <r>
          <rPr>
            <sz val="9"/>
            <color indexed="81"/>
            <rFont val="Tahoma"/>
            <charset val="1"/>
          </rPr>
          <t>Total includes NA responses</t>
        </r>
      </text>
    </comment>
    <comment ref="AO21" authorId="0" shapeId="0" xr:uid="{00000000-0006-0000-0100-0000BC000000}">
      <text>
        <r>
          <rPr>
            <sz val="9"/>
            <color indexed="81"/>
            <rFont val="Tahoma"/>
            <charset val="1"/>
          </rPr>
          <t>Total includes NA responses</t>
        </r>
      </text>
    </comment>
    <comment ref="AP21" authorId="0" shapeId="0" xr:uid="{00000000-0006-0000-0100-0000BD000000}">
      <text>
        <r>
          <rPr>
            <sz val="9"/>
            <color indexed="81"/>
            <rFont val="Tahoma"/>
            <charset val="1"/>
          </rPr>
          <t>Total includes NA responses</t>
        </r>
      </text>
    </comment>
    <comment ref="AR21" authorId="0" shapeId="0" xr:uid="{00000000-0006-0000-0100-0000BE000000}">
      <text>
        <r>
          <rPr>
            <sz val="9"/>
            <color indexed="81"/>
            <rFont val="Tahoma"/>
            <charset val="1"/>
          </rPr>
          <t>Drop due to COVID impacts on resource sharing services</t>
        </r>
      </text>
    </comment>
    <comment ref="AS21" authorId="0" shapeId="0" xr:uid="{00000000-0006-0000-0100-0000BF000000}">
      <text>
        <r>
          <rPr>
            <sz val="9"/>
            <color indexed="81"/>
            <rFont val="Tahoma"/>
            <charset val="1"/>
          </rPr>
          <t>Drop due to COVID impacts on resource sharing services</t>
        </r>
      </text>
    </comment>
    <comment ref="AT21" authorId="0" shapeId="0" xr:uid="{00000000-0006-0000-0100-0000C0000000}">
      <text>
        <r>
          <rPr>
            <sz val="9"/>
            <color indexed="81"/>
            <rFont val="Tahoma"/>
            <charset val="1"/>
          </rPr>
          <t>Drop due to COVID impacts on resource sharing services</t>
        </r>
      </text>
    </comment>
    <comment ref="CO21" authorId="0" shapeId="0" xr:uid="{00000000-0006-0000-0100-0000C1000000}">
      <text>
        <r>
          <rPr>
            <sz val="9"/>
            <color indexed="81"/>
            <rFont val="Tahoma"/>
            <charset val="1"/>
          </rPr>
          <t>Reduced in line with COVID regulations on capacity and distancing</t>
        </r>
      </text>
    </comment>
    <comment ref="AV22" authorId="0" shapeId="0" xr:uid="{00000000-0006-0000-0100-0000C2000000}">
      <text>
        <r>
          <rPr>
            <sz val="9"/>
            <color indexed="81"/>
            <rFont val="Tahoma"/>
            <charset val="1"/>
          </rPr>
          <t>Includes both Continuing and Fixed Term position salaries.</t>
        </r>
      </text>
    </comment>
    <comment ref="CO22" authorId="0" shapeId="0" xr:uid="{00000000-0006-0000-0100-0000C3000000}">
      <text>
        <r>
          <rPr>
            <sz val="9"/>
            <color indexed="81"/>
            <rFont val="Tahoma"/>
            <charset val="1"/>
          </rPr>
          <t>Seating reduced temporarily in 2020 due to COVID-19 restrictions.</t>
        </r>
      </text>
    </comment>
    <comment ref="AK23" authorId="0" shapeId="0" xr:uid="{00000000-0006-0000-0100-0000C4000000}">
      <text>
        <r>
          <rPr>
            <sz val="9"/>
            <color indexed="81"/>
            <rFont val="Tahoma"/>
            <charset val="1"/>
          </rPr>
          <t>Includes Multimedia (COUNTER 5 Unique Item requests and COUNTER 4 Result Clicks and Regular Searches) and Databases (COUNTER 5 Unique Item requests and COUNTER 4 Record Views)_x000D_
Regular Searches	Result Clicks	Unique Item Requests</t>
        </r>
      </text>
    </comment>
    <comment ref="AM23" authorId="0" shapeId="0" xr:uid="{00000000-0006-0000-0100-0000C5000000}">
      <text>
        <r>
          <rPr>
            <sz val="9"/>
            <color indexed="81"/>
            <rFont val="Tahoma"/>
            <charset val="1"/>
          </rPr>
          <t>Includes Multimedia (COUNTER 5 Unique Item requests and COUNTER 4 Result Clicks and Regular Searches) and Databases (COUNTER 5 Unique Item requests and COUNTER 4 Record Views)_x000D_
Regular Searches,Result Clicks,Unique Item Requests</t>
        </r>
      </text>
    </comment>
    <comment ref="AV23" authorId="0" shapeId="0" xr:uid="{00000000-0006-0000-0100-0000C6000000}">
      <text>
        <r>
          <rPr>
            <sz val="9"/>
            <color indexed="81"/>
            <rFont val="Tahoma"/>
            <charset val="1"/>
          </rPr>
          <t>Vietnam Library figures not included for 2020</t>
        </r>
      </text>
    </comment>
    <comment ref="AW23" authorId="0" shapeId="0" xr:uid="{00000000-0006-0000-0100-0000C7000000}">
      <text>
        <r>
          <rPr>
            <sz val="9"/>
            <color indexed="81"/>
            <rFont val="Tahoma"/>
            <charset val="1"/>
          </rPr>
          <t>Vietnam Library figures not included for 2020</t>
        </r>
      </text>
    </comment>
    <comment ref="AX23" authorId="0" shapeId="0" xr:uid="{00000000-0006-0000-0100-0000C8000000}">
      <text>
        <r>
          <rPr>
            <sz val="9"/>
            <color indexed="81"/>
            <rFont val="Tahoma"/>
            <charset val="1"/>
          </rPr>
          <t>Vietnam Library figures not included for 2020</t>
        </r>
      </text>
    </comment>
    <comment ref="AY23" authorId="0" shapeId="0" xr:uid="{00000000-0006-0000-0100-0000C9000000}">
      <text>
        <r>
          <rPr>
            <sz val="9"/>
            <color indexed="81"/>
            <rFont val="Tahoma"/>
            <charset val="1"/>
          </rPr>
          <t>Vietnam Library figures not included for 2020</t>
        </r>
      </text>
    </comment>
    <comment ref="AZ23" authorId="0" shapeId="0" xr:uid="{00000000-0006-0000-0100-0000CA000000}">
      <text>
        <r>
          <rPr>
            <sz val="9"/>
            <color indexed="81"/>
            <rFont val="Tahoma"/>
            <charset val="1"/>
          </rPr>
          <t>Vietnam Library figures not included for 2020</t>
        </r>
      </text>
    </comment>
    <comment ref="BA23" authorId="0" shapeId="0" xr:uid="{00000000-0006-0000-0100-0000CB000000}">
      <text>
        <r>
          <rPr>
            <sz val="9"/>
            <color indexed="81"/>
            <rFont val="Tahoma"/>
            <charset val="1"/>
          </rPr>
          <t>Vietnam Library figures not included for 2020</t>
        </r>
      </text>
    </comment>
    <comment ref="BE23" authorId="0" shapeId="0" xr:uid="{00000000-0006-0000-0100-0000CC000000}">
      <text>
        <r>
          <rPr>
            <sz val="9"/>
            <color rgb="FF000000"/>
            <rFont val="Tahoma"/>
            <charset val="1"/>
          </rPr>
          <t>Includes Vietnam staff, Vietnam staff were not counted in 2019. Vietnam don't use a HEW structure so the equivalent is shown.</t>
        </r>
      </text>
    </comment>
    <comment ref="BF23" authorId="0" shapeId="0" xr:uid="{00000000-0006-0000-0100-0000CD000000}">
      <text>
        <r>
          <rPr>
            <sz val="9"/>
            <color rgb="FF000000"/>
            <rFont val="Tahoma"/>
            <charset val="1"/>
          </rPr>
          <t>Includes Vietnam staff, Vietnam staff were not counted in 2019. Vietnam don't use a HEW structure so the equivalent is shown.</t>
        </r>
      </text>
    </comment>
    <comment ref="BG23" authorId="0" shapeId="0" xr:uid="{00000000-0006-0000-0100-0000CE000000}">
      <text>
        <r>
          <rPr>
            <sz val="9"/>
            <color indexed="81"/>
            <rFont val="Tahoma"/>
            <charset val="1"/>
          </rPr>
          <t>Includes Vietnam staff, Vietnam staff were not counted in 2019</t>
        </r>
      </text>
    </comment>
    <comment ref="BH23" authorId="0" shapeId="0" xr:uid="{00000000-0006-0000-0100-0000CF000000}">
      <text>
        <r>
          <rPr>
            <sz val="9"/>
            <color indexed="81"/>
            <rFont val="Tahoma"/>
            <charset val="1"/>
          </rPr>
          <t>Includes Vietnam staff, Vietnam staff were not counted in 2019. Vietnam don't use a HEW structure so the equivalent is shown.</t>
        </r>
      </text>
    </comment>
    <comment ref="BI23" authorId="0" shapeId="0" xr:uid="{00000000-0006-0000-0100-0000D0000000}">
      <text>
        <r>
          <rPr>
            <sz val="9"/>
            <color indexed="81"/>
            <rFont val="Tahoma"/>
            <charset val="1"/>
          </rPr>
          <t>Includes Vietnam staff, Vietnam staff were not counted in 2019. Vietnam don't use a HEW structure so the equivalent is shown.</t>
        </r>
      </text>
    </comment>
    <comment ref="BJ23" authorId="0" shapeId="0" xr:uid="{00000000-0006-0000-0100-0000D1000000}">
      <text>
        <r>
          <rPr>
            <sz val="9"/>
            <color indexed="81"/>
            <rFont val="Tahoma"/>
            <charset val="1"/>
          </rPr>
          <t>Includes Vietnam staff, Vietnam staff were not counted in 2019. Vietnam don't use a HEW structure so the equivalent is shown.</t>
        </r>
      </text>
    </comment>
    <comment ref="BK23" authorId="0" shapeId="0" xr:uid="{00000000-0006-0000-0100-0000D2000000}">
      <text>
        <r>
          <rPr>
            <sz val="9"/>
            <color indexed="81"/>
            <rFont val="Tahoma"/>
            <charset val="1"/>
          </rPr>
          <t>Includes Vietnam staff, Vietnam staff were not counted in 2019. Vietnam don't use a HEW structure so the equivalent is shown.</t>
        </r>
      </text>
    </comment>
    <comment ref="BL23" authorId="0" shapeId="0" xr:uid="{00000000-0006-0000-0100-0000D3000000}">
      <text>
        <r>
          <rPr>
            <sz val="9"/>
            <color indexed="81"/>
            <rFont val="Tahoma"/>
            <charset val="1"/>
          </rPr>
          <t>Includes Vietnam staff, Vietnam staff were not counted in 2019. Vietnam don't use a HEW structure so the equivalent is shown.</t>
        </r>
      </text>
    </comment>
    <comment ref="BM23" authorId="0" shapeId="0" xr:uid="{00000000-0006-0000-0100-0000D4000000}">
      <text>
        <r>
          <rPr>
            <sz val="9"/>
            <color indexed="81"/>
            <rFont val="Tahoma"/>
            <charset val="1"/>
          </rPr>
          <t>Includes Vietnam staff, Vietnam staff were not counted in 2019. Vietnam don't use a HEW structure so the equivalent is shown.</t>
        </r>
      </text>
    </comment>
    <comment ref="BN23" authorId="0" shapeId="0" xr:uid="{00000000-0006-0000-0100-0000D5000000}">
      <text>
        <r>
          <rPr>
            <sz val="9"/>
            <color indexed="81"/>
            <rFont val="Tahoma"/>
            <charset val="1"/>
          </rPr>
          <t>Includes Vietnam staff, Vietnam staff were not counted in 2019. Vietnam don't use a HEW structure so the equivalent is shown.</t>
        </r>
      </text>
    </comment>
    <comment ref="BO23" authorId="0" shapeId="0" xr:uid="{00000000-0006-0000-0100-0000D6000000}">
      <text>
        <r>
          <rPr>
            <sz val="9"/>
            <color indexed="81"/>
            <rFont val="Tahoma"/>
            <charset val="1"/>
          </rPr>
          <t>Includes Vietnam staff, Vietnam staff were not counted in 2019. Vietnam don't use a HEW structure so the equivalent is shown.</t>
        </r>
      </text>
    </comment>
    <comment ref="BP23" authorId="0" shapeId="0" xr:uid="{00000000-0006-0000-0100-0000D7000000}">
      <text>
        <r>
          <rPr>
            <sz val="9"/>
            <color indexed="81"/>
            <rFont val="Tahoma"/>
            <charset val="1"/>
          </rPr>
          <t>Includes Vietnam staff, Vietnam staff were not counted in 2019. Vietnam don't use a HEW structure so the equivalent is shown.</t>
        </r>
      </text>
    </comment>
    <comment ref="BQ23" authorId="0" shapeId="0" xr:uid="{00000000-0006-0000-0100-0000D8000000}">
      <text>
        <r>
          <rPr>
            <sz val="9"/>
            <color indexed="81"/>
            <rFont val="Tahoma"/>
            <charset val="1"/>
          </rPr>
          <t>Includes Vietnam staff, Vietnam staff were not counted in 2019. Vietnam don't use a HEW structure so the equivalent is shown.</t>
        </r>
      </text>
    </comment>
    <comment ref="BR23" authorId="0" shapeId="0" xr:uid="{00000000-0006-0000-0100-0000D9000000}">
      <text>
        <r>
          <rPr>
            <sz val="9"/>
            <color indexed="81"/>
            <rFont val="Tahoma"/>
            <charset val="1"/>
          </rPr>
          <t>Includes Vietnam staff, Vietnam staff were not counted in 2019. Vietnam don't use a HEW structure so the equivalent is shown.</t>
        </r>
      </text>
    </comment>
    <comment ref="C24" authorId="0" shapeId="0" xr:uid="{00000000-0006-0000-0100-0000DA000000}">
      <text>
        <r>
          <rPr>
            <sz val="9"/>
            <color indexed="81"/>
            <rFont val="Tahoma"/>
            <charset val="1"/>
          </rPr>
          <t>More titles purchased as eBooks  than print</t>
        </r>
      </text>
    </comment>
    <comment ref="D24" authorId="0" shapeId="0" xr:uid="{00000000-0006-0000-0100-0000DB000000}">
      <text>
        <r>
          <rPr>
            <sz val="9"/>
            <color indexed="81"/>
            <rFont val="Tahoma"/>
            <charset val="1"/>
          </rPr>
          <t>More eBooks purchased due to Covid</t>
        </r>
      </text>
    </comment>
    <comment ref="AG24" authorId="0" shapeId="0" xr:uid="{00000000-0006-0000-0100-0000DC000000}">
      <text>
        <r>
          <rPr>
            <sz val="9"/>
            <color indexed="81"/>
            <rFont val="Tahoma"/>
            <charset val="1"/>
          </rPr>
          <t>Please change the 2019 figure to 1,387,545. Thankyou</t>
        </r>
      </text>
    </comment>
    <comment ref="AI24" authorId="0" shapeId="0" xr:uid="{00000000-0006-0000-0100-0000DD000000}">
      <text>
        <r>
          <rPr>
            <sz val="9"/>
            <color indexed="81"/>
            <rFont val="Tahoma"/>
            <charset val="1"/>
          </rPr>
          <t>Our physical journals are not loaned.</t>
        </r>
      </text>
    </comment>
    <comment ref="AK24" authorId="0" shapeId="0" xr:uid="{00000000-0006-0000-0100-0000DE000000}">
      <text>
        <r>
          <rPr>
            <sz val="9"/>
            <color indexed="81"/>
            <rFont val="Tahoma"/>
            <charset val="1"/>
          </rPr>
          <t>Not sure how to enter this figure:_x000D_
ClickView: 417 titles total views 3728_x000D_
Kanopy 501 plays</t>
        </r>
      </text>
    </comment>
    <comment ref="AM24" authorId="0" shapeId="0" xr:uid="{00000000-0006-0000-0100-0000DF000000}">
      <text>
        <r>
          <rPr>
            <sz val="9"/>
            <color indexed="81"/>
            <rFont val="Tahoma"/>
            <charset val="1"/>
          </rPr>
          <t>Total includes estimated values</t>
        </r>
      </text>
    </comment>
    <comment ref="AN24" authorId="0" shapeId="0" xr:uid="{00000000-0006-0000-0100-0000E0000000}">
      <text>
        <r>
          <rPr>
            <sz val="9"/>
            <color indexed="81"/>
            <rFont val="Tahoma"/>
            <charset val="1"/>
          </rPr>
          <t>Total includes estimated values</t>
        </r>
      </text>
    </comment>
    <comment ref="AP24" authorId="0" shapeId="0" xr:uid="{00000000-0006-0000-0100-0000E1000000}">
      <text>
        <r>
          <rPr>
            <sz val="9"/>
            <color indexed="81"/>
            <rFont val="Tahoma"/>
            <charset val="1"/>
          </rPr>
          <t>Total includes estimated values</t>
        </r>
      </text>
    </comment>
    <comment ref="AY24" authorId="0" shapeId="0" xr:uid="{00000000-0006-0000-0100-0000E2000000}">
      <text>
        <r>
          <rPr>
            <sz val="9"/>
            <color indexed="81"/>
            <rFont val="Tahoma"/>
            <charset val="1"/>
          </rPr>
          <t>Due to COVID - no casual student rovers or Librarians</t>
        </r>
      </text>
    </comment>
    <comment ref="CO24" authorId="0" shapeId="0" xr:uid="{00000000-0006-0000-0100-0000E3000000}">
      <text>
        <r>
          <rPr>
            <sz val="9"/>
            <color indexed="81"/>
            <rFont val="Tahoma"/>
            <charset val="1"/>
          </rPr>
          <t>Due to COVID seating restricted as follows:_x000D_
Lismore - 364; Coffs - 95; Gold Coast - 66</t>
        </r>
      </text>
    </comment>
    <comment ref="CQ24" authorId="0" shapeId="0" xr:uid="{00000000-0006-0000-0100-0000E4000000}">
      <text>
        <r>
          <rPr>
            <sz val="9"/>
            <color indexed="81"/>
            <rFont val="Tahoma"/>
            <charset val="1"/>
          </rPr>
          <t>In April 2020 SCU moved to ExLibris Esploro. Ceased entering data into BePress Dec. 2019.</t>
        </r>
      </text>
    </comment>
    <comment ref="I25" authorId="0" shapeId="0" xr:uid="{00000000-0006-0000-0100-0000E5000000}">
      <text>
        <r>
          <rPr>
            <sz val="9"/>
            <color indexed="81"/>
            <rFont val="Tahoma"/>
            <charset val="1"/>
          </rPr>
          <t>This figure also contains expenditure on databases containing a mixture of books, journals, and/or other.</t>
        </r>
      </text>
    </comment>
    <comment ref="AC25" authorId="0" shapeId="0" xr:uid="{00000000-0006-0000-0100-0000E6000000}">
      <text>
        <r>
          <rPr>
            <sz val="9"/>
            <color indexed="81"/>
            <rFont val="Tahoma"/>
            <charset val="1"/>
          </rPr>
          <t>COUNTER (R4) harvested from Alma.</t>
        </r>
      </text>
    </comment>
    <comment ref="AD25" authorId="0" shapeId="0" xr:uid="{00000000-0006-0000-0100-0000E7000000}">
      <text>
        <r>
          <rPr>
            <sz val="9"/>
            <color indexed="81"/>
            <rFont val="Tahoma"/>
            <charset val="1"/>
          </rPr>
          <t>Total_Item_Request figure from the COUNTER (R5) TR_B3 report.</t>
        </r>
      </text>
    </comment>
    <comment ref="AF25" authorId="0" shapeId="0" xr:uid="{00000000-0006-0000-0100-0000E8000000}">
      <text>
        <r>
          <rPr>
            <sz val="9"/>
            <color indexed="81"/>
            <rFont val="Tahoma"/>
            <charset val="1"/>
          </rPr>
          <t>The marked decrease in ebook usage is due to both ProQuest Ebook Central and Springer Ebooks now being COUNTER5 compliant.</t>
        </r>
      </text>
    </comment>
    <comment ref="AG25" authorId="0" shapeId="0" xr:uid="{00000000-0006-0000-0100-0000E9000000}">
      <text>
        <r>
          <rPr>
            <sz val="9"/>
            <color indexed="81"/>
            <rFont val="Tahoma"/>
            <charset val="1"/>
          </rPr>
          <t>COUNTER (R4) harvested from Alma.</t>
        </r>
      </text>
    </comment>
    <comment ref="AH25" authorId="0" shapeId="0" xr:uid="{00000000-0006-0000-0100-0000EA000000}">
      <text>
        <r>
          <rPr>
            <sz val="9"/>
            <color indexed="81"/>
            <rFont val="Tahoma"/>
            <charset val="1"/>
          </rPr>
          <t>Total_Item_Request figure from the COUNTER (R5) TR_J3 report.</t>
        </r>
      </text>
    </comment>
    <comment ref="AK25" authorId="0" shapeId="0" xr:uid="{00000000-0006-0000-0100-0000EB000000}">
      <text>
        <r>
          <rPr>
            <sz val="9"/>
            <color indexed="81"/>
            <rFont val="Tahoma"/>
            <charset val="1"/>
          </rPr>
          <t>This is COUNTER (R4) DB1, PR1, and MR1 combined. COUNTER5 set up for Database, Platform, and Multimedia is incomplete at this time.</t>
        </r>
      </text>
    </comment>
    <comment ref="AT25" authorId="0" shapeId="0" xr:uid="{00000000-0006-0000-0100-0000EC000000}">
      <text>
        <r>
          <rPr>
            <sz val="9"/>
            <color indexed="81"/>
            <rFont val="Tahoma"/>
            <charset val="1"/>
          </rPr>
          <t>Includes CAVAL, ULANZ, and other reciprocal borrowing schemes</t>
        </r>
      </text>
    </comment>
    <comment ref="AV25" authorId="0" shapeId="0" xr:uid="{00000000-0006-0000-0100-0000ED000000}">
      <text>
        <r>
          <rPr>
            <sz val="9"/>
            <color rgb="FF000000"/>
            <rFont val="Tahoma"/>
            <charset val="1"/>
          </rPr>
          <t>Unable to supply a separate figure for fixed term positions, this figure represents the total salary expenditure figure.</t>
        </r>
      </text>
    </comment>
    <comment ref="AX25" authorId="0" shapeId="0" xr:uid="{00000000-0006-0000-0100-0000EE000000}">
      <text>
        <r>
          <rPr>
            <sz val="9"/>
            <color indexed="81"/>
            <rFont val="Tahoma"/>
            <charset val="1"/>
          </rPr>
          <t xml:space="preserve"> A breakdown of Library Expenditure: Salaries (Continuing Positions) and Library Expenditure: Salaries (Fixed Term Positions) cannot be provided. _x000D_
Total incomplete as some values contain CP</t>
        </r>
      </text>
    </comment>
    <comment ref="AZ25" authorId="0" shapeId="0" xr:uid="{00000000-0006-0000-0100-0000EF000000}">
      <text>
        <r>
          <rPr>
            <sz val="9"/>
            <color indexed="81"/>
            <rFont val="Tahoma"/>
            <charset val="1"/>
          </rPr>
          <t>Total incomplete as some values contain CP _x000D_
Total incomplete as some values contain CP</t>
        </r>
      </text>
    </comment>
    <comment ref="BC25" authorId="0" shapeId="0" xr:uid="{00000000-0006-0000-0100-0000F0000000}">
      <text>
        <r>
          <rPr>
            <sz val="9"/>
            <color rgb="FF000000"/>
            <rFont val="Tahoma"/>
            <charset val="1"/>
          </rPr>
          <t xml:space="preserve"> 
</t>
        </r>
        <r>
          <rPr>
            <sz val="9"/>
            <color rgb="FF000000"/>
            <rFont val="Tahoma"/>
            <charset val="1"/>
          </rPr>
          <t>Total incomplete as some values contain CP</t>
        </r>
      </text>
    </comment>
    <comment ref="BE25" authorId="0" shapeId="0" xr:uid="{00000000-0006-0000-0100-0000F1000000}">
      <text>
        <r>
          <rPr>
            <sz val="9"/>
            <color indexed="81"/>
            <rFont val="Tahoma"/>
            <charset val="1"/>
          </rPr>
          <t>Unable to supply a separate figure for fixed term positions, this figure represents total FTE figure.</t>
        </r>
      </text>
    </comment>
    <comment ref="BG25" authorId="0" shapeId="0" xr:uid="{00000000-0006-0000-0100-0000F2000000}">
      <text>
        <r>
          <rPr>
            <sz val="9"/>
            <color indexed="81"/>
            <rFont val="Tahoma"/>
            <charset val="1"/>
          </rPr>
          <t>A breakdown of Library Staff FTE: Continuing Positions and Library Staff FTE: Fixed Term Positions cannot be provided._x000D_
Total incomplete as some values contain CP _x000D_
Total incomplete as some values contain CP</t>
        </r>
      </text>
    </comment>
    <comment ref="CL25" authorId="0" shapeId="0" xr:uid="{00000000-0006-0000-0100-0000F3000000}">
      <text>
        <r>
          <rPr>
            <sz val="9"/>
            <color indexed="81"/>
            <rFont val="Tahoma"/>
            <charset val="1"/>
          </rPr>
          <t>Total count of reciprocal borrowers via the ULANZ and CAVAL borrowing schemes.</t>
        </r>
      </text>
    </comment>
    <comment ref="AJ26" authorId="0" shapeId="0" xr:uid="{00000000-0006-0000-0100-0000F4000000}">
      <text>
        <r>
          <rPr>
            <sz val="9"/>
            <color indexed="81"/>
            <rFont val="Tahoma"/>
            <charset val="1"/>
          </rPr>
          <t>Total includes NA responses</t>
        </r>
      </text>
    </comment>
    <comment ref="AM26" authorId="0" shapeId="0" xr:uid="{00000000-0006-0000-0100-0000F5000000}">
      <text>
        <r>
          <rPr>
            <sz val="9"/>
            <color indexed="81"/>
            <rFont val="Tahoma"/>
            <charset val="1"/>
          </rPr>
          <t>Total includes NA responses</t>
        </r>
      </text>
    </comment>
    <comment ref="AO26" authorId="0" shapeId="0" xr:uid="{00000000-0006-0000-0100-0000F6000000}">
      <text>
        <r>
          <rPr>
            <sz val="9"/>
            <color indexed="81"/>
            <rFont val="Tahoma"/>
            <charset val="1"/>
          </rPr>
          <t>Total includes NA responses</t>
        </r>
      </text>
    </comment>
    <comment ref="AP26" authorId="0" shapeId="0" xr:uid="{00000000-0006-0000-0100-0000F7000000}">
      <text>
        <r>
          <rPr>
            <sz val="9"/>
            <color indexed="81"/>
            <rFont val="Tahoma"/>
            <charset val="1"/>
          </rPr>
          <t>Total includes NA responses</t>
        </r>
      </text>
    </comment>
    <comment ref="AC27" authorId="0" shapeId="0" xr:uid="{00000000-0006-0000-0100-0000F8000000}">
      <text>
        <r>
          <rPr>
            <sz val="9"/>
            <color indexed="81"/>
            <rFont val="Tahoma"/>
            <charset val="1"/>
          </rPr>
          <t xml:space="preserve">Can't provide </t>
        </r>
      </text>
    </comment>
    <comment ref="AF27" authorId="0" shapeId="0" xr:uid="{00000000-0006-0000-0100-0000F9000000}">
      <text>
        <r>
          <rPr>
            <sz val="9"/>
            <color indexed="81"/>
            <rFont val="Tahoma"/>
            <charset val="1"/>
          </rPr>
          <t>Total incomplete as some values contain CP</t>
        </r>
      </text>
    </comment>
    <comment ref="AG27" authorId="0" shapeId="0" xr:uid="{00000000-0006-0000-0100-0000FA000000}">
      <text>
        <r>
          <rPr>
            <sz val="9"/>
            <color indexed="81"/>
            <rFont val="Tahoma"/>
            <charset val="1"/>
          </rPr>
          <t xml:space="preserve">Can't provide </t>
        </r>
      </text>
    </comment>
    <comment ref="AH27" authorId="0" shapeId="0" xr:uid="{00000000-0006-0000-0100-0000FB000000}">
      <text>
        <r>
          <rPr>
            <sz val="9"/>
            <color indexed="81"/>
            <rFont val="Tahoma"/>
            <charset val="1"/>
          </rPr>
          <t>No usage for Informit and all Law Databases</t>
        </r>
      </text>
    </comment>
    <comment ref="AI27" authorId="0" shapeId="0" xr:uid="{00000000-0006-0000-0100-0000FC000000}">
      <text>
        <r>
          <rPr>
            <sz val="9"/>
            <color indexed="81"/>
            <rFont val="Tahoma"/>
            <charset val="1"/>
          </rPr>
          <t xml:space="preserve">Can't provide </t>
        </r>
      </text>
    </comment>
    <comment ref="AJ27" authorId="0" shapeId="0" xr:uid="{00000000-0006-0000-0100-0000FD000000}">
      <text>
        <r>
          <rPr>
            <sz val="9"/>
            <color indexed="81"/>
            <rFont val="Tahoma"/>
            <charset val="1"/>
          </rPr>
          <t>Total incomplete as some values contain CP</t>
        </r>
      </text>
    </comment>
    <comment ref="AK27" authorId="0" shapeId="0" xr:uid="{00000000-0006-0000-0100-0000FE000000}">
      <text>
        <r>
          <rPr>
            <sz val="9"/>
            <color indexed="81"/>
            <rFont val="Tahoma"/>
            <charset val="1"/>
          </rPr>
          <t xml:space="preserve">Include LinkedIn Learning, record views, Sage videos MR1, Kanopy tatal streaming plays. No Informit TV stats available </t>
        </r>
      </text>
    </comment>
    <comment ref="AN27" authorId="0" shapeId="0" xr:uid="{00000000-0006-0000-0100-0000FF000000}">
      <text>
        <r>
          <rPr>
            <sz val="9"/>
            <color indexed="81"/>
            <rFont val="Tahoma"/>
            <charset val="1"/>
          </rPr>
          <t>Total incomplete as some values contain CP</t>
        </r>
      </text>
    </comment>
    <comment ref="AO27" authorId="0" shapeId="0" xr:uid="{00000000-0006-0000-0100-000000010000}">
      <text>
        <r>
          <rPr>
            <sz val="9"/>
            <color indexed="81"/>
            <rFont val="Tahoma"/>
            <charset val="1"/>
          </rPr>
          <t>Total incomplete as some values contain CP</t>
        </r>
      </text>
    </comment>
    <comment ref="AP27" authorId="0" shapeId="0" xr:uid="{00000000-0006-0000-0100-000001010000}">
      <text>
        <r>
          <rPr>
            <sz val="9"/>
            <color indexed="81"/>
            <rFont val="Tahoma"/>
            <charset val="1"/>
          </rPr>
          <t>Total incomplete as some values contain CP</t>
        </r>
      </text>
    </comment>
    <comment ref="AX27" authorId="0" shapeId="0" xr:uid="{00000000-0006-0000-0100-000002010000}">
      <text>
        <r>
          <rPr>
            <sz val="9"/>
            <color indexed="81"/>
            <rFont val="Tahoma"/>
            <charset val="1"/>
          </rPr>
          <t>Total includes NA responses</t>
        </r>
      </text>
    </comment>
    <comment ref="AZ27" authorId="0" shapeId="0" xr:uid="{00000000-0006-0000-0100-000003010000}">
      <text>
        <r>
          <rPr>
            <sz val="9"/>
            <color indexed="81"/>
            <rFont val="Tahoma"/>
            <charset val="1"/>
          </rPr>
          <t>Total includes NA responses</t>
        </r>
      </text>
    </comment>
    <comment ref="BC27" authorId="0" shapeId="0" xr:uid="{00000000-0006-0000-0100-000004010000}">
      <text>
        <r>
          <rPr>
            <sz val="9"/>
            <color indexed="81"/>
            <rFont val="Tahoma"/>
            <charset val="1"/>
          </rPr>
          <t>Total includes NA responses</t>
        </r>
      </text>
    </comment>
    <comment ref="S28" authorId="0" shapeId="0" xr:uid="{00000000-0006-0000-0100-000005010000}">
      <text>
        <r>
          <rPr>
            <sz val="9"/>
            <color indexed="81"/>
            <rFont val="Tahoma"/>
            <charset val="1"/>
          </rPr>
          <t>Also excluded Gale subject sub-sets of OneFile, and a few more free or backfile / archive targets.</t>
        </r>
      </text>
    </comment>
    <comment ref="AC28" authorId="0" shapeId="0" xr:uid="{00000000-0006-0000-0100-000006010000}">
      <text>
        <r>
          <rPr>
            <sz val="9"/>
            <color indexed="81"/>
            <rFont val="Tahoma"/>
            <charset val="1"/>
          </rPr>
          <t>From JUSP BR2 Annual Summary. All major platforms are providing COUNTER 5 from January 2020</t>
        </r>
      </text>
    </comment>
    <comment ref="AD28" authorId="0" shapeId="0" xr:uid="{00000000-0006-0000-0100-000007010000}">
      <text>
        <r>
          <rPr>
            <sz val="9"/>
            <color indexed="81"/>
            <rFont val="Tahoma"/>
            <charset val="1"/>
          </rPr>
          <t>From JUSP TR Summary including Controlled and OA_Gold. Includes ProQuest Ebook Central from 2020</t>
        </r>
      </text>
    </comment>
    <comment ref="AF28" authorId="0" shapeId="0" xr:uid="{00000000-0006-0000-0100-000008010000}">
      <text>
        <r>
          <rPr>
            <sz val="9"/>
            <color indexed="81"/>
            <rFont val="Tahoma"/>
            <charset val="1"/>
          </rPr>
          <t>Decrease reflects a change in reporting parameters for ProQuest Ebook Central to a more reliable metric. Generally eBook usage was up in 2020 over 2019. 
Total includes estimated values</t>
        </r>
      </text>
    </comment>
    <comment ref="AN28" authorId="0" shapeId="0" xr:uid="{00000000-0006-0000-0100-000009010000}">
      <text>
        <r>
          <rPr>
            <sz val="9"/>
            <color indexed="81"/>
            <rFont val="Tahoma"/>
            <charset val="1"/>
          </rPr>
          <t>Total includes estimated values</t>
        </r>
      </text>
    </comment>
    <comment ref="AP28" authorId="0" shapeId="0" xr:uid="{00000000-0006-0000-0100-00000A010000}">
      <text>
        <r>
          <rPr>
            <sz val="9"/>
            <color indexed="81"/>
            <rFont val="Tahoma"/>
            <charset val="1"/>
          </rPr>
          <t>Total includes estimated values</t>
        </r>
      </text>
    </comment>
    <comment ref="CO28" authorId="0" shapeId="0" xr:uid="{00000000-0006-0000-0100-00000B010000}">
      <text>
        <r>
          <rPr>
            <sz val="9"/>
            <color indexed="81"/>
            <rFont val="Tahoma"/>
            <charset val="1"/>
          </rPr>
          <t>ERC seats removed due to building offline due to renovation</t>
        </r>
      </text>
    </comment>
    <comment ref="CS28" authorId="0" shapeId="0" xr:uid="{00000000-0006-0000-0100-00000C010000}">
      <text>
        <r>
          <rPr>
            <sz val="9"/>
            <color indexed="81"/>
            <rFont val="Tahoma"/>
            <charset val="1"/>
          </rPr>
          <t xml:space="preserve">Only includes downloads of bitstreams from the Institutional Repository </t>
        </r>
      </text>
    </comment>
    <comment ref="AE29" authorId="0" shapeId="0" xr:uid="{00000000-0006-0000-0100-00000D010000}">
      <text>
        <r>
          <rPr>
            <sz val="9"/>
            <color indexed="81"/>
            <rFont val="Tahoma"/>
            <charset val="1"/>
          </rPr>
          <t>Covid-19 impact on physical lending</t>
        </r>
      </text>
    </comment>
    <comment ref="AG29" authorId="0" shapeId="0" xr:uid="{00000000-0006-0000-0100-00000E010000}">
      <text>
        <r>
          <rPr>
            <sz val="9"/>
            <color indexed="81"/>
            <rFont val="Tahoma"/>
            <charset val="1"/>
          </rPr>
          <t>Covid-19 impact on digital resources usage</t>
        </r>
      </text>
    </comment>
    <comment ref="AH29" authorId="0" shapeId="0" xr:uid="{00000000-0006-0000-0100-00000F010000}">
      <text>
        <r>
          <rPr>
            <sz val="9"/>
            <color indexed="81"/>
            <rFont val="Tahoma"/>
            <charset val="1"/>
          </rPr>
          <t>Covid-19 impact on digital usage</t>
        </r>
      </text>
    </comment>
    <comment ref="AP29" authorId="0" shapeId="0" xr:uid="{00000000-0006-0000-0100-000010010000}">
      <text>
        <r>
          <rPr>
            <sz val="9"/>
            <color indexed="81"/>
            <rFont val="Tahoma"/>
            <charset val="1"/>
          </rPr>
          <t>COVID-19 Impact on Digital resources usage</t>
        </r>
      </text>
    </comment>
    <comment ref="AR29" authorId="0" shapeId="0" xr:uid="{00000000-0006-0000-0100-000011010000}">
      <text>
        <r>
          <rPr>
            <sz val="9"/>
            <color indexed="81"/>
            <rFont val="Tahoma"/>
            <charset val="1"/>
          </rPr>
          <t>COVID-19 impact of Resource Sharing</t>
        </r>
      </text>
    </comment>
    <comment ref="AS29" authorId="0" shapeId="0" xr:uid="{00000000-0006-0000-0100-000012010000}">
      <text>
        <r>
          <rPr>
            <sz val="9"/>
            <color indexed="81"/>
            <rFont val="Tahoma"/>
            <charset val="1"/>
          </rPr>
          <t>COVID-19 Impact on Resource Sharing</t>
        </r>
      </text>
    </comment>
    <comment ref="AY29" authorId="0" shapeId="0" xr:uid="{00000000-0006-0000-0100-000013010000}">
      <text>
        <r>
          <rPr>
            <sz val="9"/>
            <color indexed="81"/>
            <rFont val="Tahoma"/>
            <charset val="1"/>
          </rPr>
          <t>Impact of COVID-19 and shift to work from Home</t>
        </r>
      </text>
    </comment>
    <comment ref="BA29" authorId="0" shapeId="0" xr:uid="{00000000-0006-0000-0100-000014010000}">
      <text>
        <r>
          <rPr>
            <sz val="9"/>
            <color indexed="81"/>
            <rFont val="Tahoma"/>
            <charset val="1"/>
          </rPr>
          <t>Impact of COVID-19 and shift to work from Home</t>
        </r>
      </text>
    </comment>
    <comment ref="BC29" authorId="0" shapeId="0" xr:uid="{00000000-0006-0000-0100-000015010000}">
      <text>
        <r>
          <rPr>
            <sz val="9"/>
            <color indexed="81"/>
            <rFont val="Tahoma"/>
            <charset val="1"/>
          </rPr>
          <t>Impact of COVID-19 and Vendor response to resources availability.</t>
        </r>
      </text>
    </comment>
    <comment ref="BE29" authorId="0" shapeId="0" xr:uid="{00000000-0006-0000-0100-000016010000}">
      <text>
        <r>
          <rPr>
            <sz val="9"/>
            <color indexed="81"/>
            <rFont val="Tahoma"/>
            <charset val="1"/>
          </rPr>
          <t>Several departures due to Voluntary Redundancies as well as resignations</t>
        </r>
      </text>
    </comment>
    <comment ref="BM29" authorId="0" shapeId="0" xr:uid="{00000000-0006-0000-0100-000017010000}">
      <text>
        <r>
          <rPr>
            <sz val="9"/>
            <color indexed="81"/>
            <rFont val="Tahoma"/>
            <charset val="1"/>
          </rPr>
          <t>One HEW6 left through the year</t>
        </r>
      </text>
    </comment>
    <comment ref="BN29" authorId="0" shapeId="0" xr:uid="{00000000-0006-0000-0100-000018010000}">
      <text>
        <r>
          <rPr>
            <sz val="9"/>
            <color indexed="81"/>
            <rFont val="Tahoma"/>
            <charset val="1"/>
          </rPr>
          <t>2 HEW7 Left through the year</t>
        </r>
      </text>
    </comment>
    <comment ref="BO29" authorId="0" shapeId="0" xr:uid="{00000000-0006-0000-0100-000019010000}">
      <text>
        <r>
          <rPr>
            <sz val="9"/>
            <color indexed="81"/>
            <rFont val="Tahoma"/>
            <charset val="1"/>
          </rPr>
          <t>1 Hew 8 left in 2020</t>
        </r>
      </text>
    </comment>
    <comment ref="BR29" authorId="0" shapeId="0" xr:uid="{00000000-0006-0000-0100-00001A010000}">
      <text>
        <r>
          <rPr>
            <sz val="9"/>
            <color indexed="81"/>
            <rFont val="Tahoma"/>
            <charset val="1"/>
          </rPr>
          <t>2 Executive staff left at the end of 2020</t>
        </r>
      </text>
    </comment>
    <comment ref="CL29" authorId="0" shapeId="0" xr:uid="{00000000-0006-0000-0100-00001B010000}">
      <text>
        <r>
          <rPr>
            <sz val="9"/>
            <color indexed="81"/>
            <rFont val="Tahoma"/>
            <charset val="1"/>
          </rPr>
          <t>Impact of COVID-19</t>
        </r>
      </text>
    </comment>
    <comment ref="AY30" authorId="0" shapeId="0" xr:uid="{00000000-0006-0000-0100-00001C010000}">
      <text>
        <r>
          <rPr>
            <sz val="9"/>
            <color indexed="81"/>
            <rFont val="Tahoma"/>
            <charset val="1"/>
          </rPr>
          <t xml:space="preserve">Sydney moved from contractor engagement to hiring casuals directly which changed casual allocation budget. Casuals expenses reduced due to COVID closures and budget impacts_x000D_
</t>
        </r>
      </text>
    </comment>
    <comment ref="BQ30" authorId="0" shapeId="0" xr:uid="{00000000-0006-0000-0100-00001D010000}">
      <text>
        <r>
          <rPr>
            <sz val="9"/>
            <color indexed="81"/>
            <rFont val="Tahoma"/>
            <charset val="1"/>
          </rPr>
          <t xml:space="preserve">adjusted to reflect employment status of continuing_x000D_
</t>
        </r>
      </text>
    </comment>
    <comment ref="BR30" authorId="0" shapeId="0" xr:uid="{00000000-0006-0000-0100-00001E010000}">
      <text>
        <r>
          <rPr>
            <sz val="9"/>
            <color indexed="81"/>
            <rFont val="Tahoma"/>
            <charset val="1"/>
          </rPr>
          <t xml:space="preserve">adjusted to reflect employment status of "contract" being a negotiated salary level at HEW 10+_x000D_
</t>
        </r>
      </text>
    </comment>
    <comment ref="CO30" authorId="0" shapeId="0" xr:uid="{00000000-0006-0000-0100-00001F010000}">
      <text>
        <r>
          <rPr>
            <sz val="9"/>
            <color indexed="81"/>
            <rFont val="Tahoma"/>
            <charset val="1"/>
          </rPr>
          <t xml:space="preserve">Actual Covid count of usable seats for Sydney is 1,142. Canberra usable seats 190_x000D_
</t>
        </r>
      </text>
    </comment>
    <comment ref="CQ30" authorId="0" shapeId="0" xr:uid="{00000000-0006-0000-0100-000020010000}">
      <text>
        <r>
          <rPr>
            <sz val="9"/>
            <color indexed="81"/>
            <rFont val="Tahoma"/>
            <charset val="1"/>
          </rPr>
          <t xml:space="preserve">Annual increase continues to increase at a steady rate of approx. 10,000 per year  _x000D_
</t>
        </r>
      </text>
    </comment>
    <comment ref="CR30" authorId="0" shapeId="0" xr:uid="{00000000-0006-0000-0100-000021010000}">
      <text>
        <r>
          <rPr>
            <sz val="9"/>
            <color indexed="81"/>
            <rFont val="Tahoma"/>
            <charset val="1"/>
          </rPr>
          <t xml:space="preserve">Metadata only records generated automatically by linking grants to publications in ROS. Number continues to increase at a steady rate. _x000D_
</t>
        </r>
      </text>
    </comment>
    <comment ref="CS30" authorId="0" shapeId="0" xr:uid="{00000000-0006-0000-0100-000022010000}">
      <text>
        <r>
          <rPr>
            <sz val="9"/>
            <color indexed="81"/>
            <rFont val="Tahoma"/>
            <charset val="1"/>
          </rPr>
          <t xml:space="preserve">Further work completed to enhance discoverability with UNSWorks records added to Library search results in 2020 to improve discoverability. Full impact likely to be realised in 2021._x000D_
</t>
        </r>
      </text>
    </comment>
    <comment ref="C31" authorId="0" shapeId="0" xr:uid="{00000000-0006-0000-0100-000023010000}">
      <text>
        <r>
          <rPr>
            <sz val="9"/>
            <color indexed="81"/>
            <rFont val="Tahoma"/>
            <charset val="1"/>
          </rPr>
          <t>2020 figures impacted by no Patron Driven Acquisitions (PDA)/Evidence Based Acquisitions (EBA) payments and budget constraints</t>
        </r>
      </text>
    </comment>
    <comment ref="D31" authorId="0" shapeId="0" xr:uid="{00000000-0006-0000-0100-000024010000}">
      <text>
        <r>
          <rPr>
            <sz val="9"/>
            <color indexed="81"/>
            <rFont val="Tahoma"/>
            <charset val="1"/>
          </rPr>
          <t>2020 figures impacted by budget constraints and COVID 19 postage and delivery delays for print resources</t>
        </r>
      </text>
    </comment>
    <comment ref="G31" authorId="0" shapeId="0" xr:uid="{00000000-0006-0000-0100-000025010000}">
      <text>
        <r>
          <rPr>
            <sz val="9"/>
            <color indexed="81"/>
            <rFont val="Tahoma"/>
            <charset val="1"/>
          </rPr>
          <t>2020 figures impacted by reduction in ongoing print journal subscriptions</t>
        </r>
      </text>
    </comment>
    <comment ref="I31" authorId="0" shapeId="0" xr:uid="{00000000-0006-0000-0100-000026010000}">
      <text>
        <r>
          <rPr>
            <sz val="9"/>
            <color indexed="81"/>
            <rFont val="Tahoma"/>
            <charset val="1"/>
          </rPr>
          <t>2020 figures impacted by cancellations and negotiated 0% renewals for some accounts</t>
        </r>
      </text>
    </comment>
    <comment ref="J31" authorId="0" shapeId="0" xr:uid="{00000000-0006-0000-0100-000027010000}">
      <text>
        <r>
          <rPr>
            <sz val="9"/>
            <color indexed="81"/>
            <rFont val="Tahoma"/>
            <charset val="1"/>
          </rPr>
          <t>2020 figures impacted by decline in need for physical media</t>
        </r>
      </text>
    </comment>
    <comment ref="P31" authorId="0" shapeId="0" xr:uid="{00000000-0006-0000-0100-000028010000}">
      <text>
        <r>
          <rPr>
            <sz val="9"/>
            <color indexed="81"/>
            <rFont val="Tahoma"/>
            <charset val="1"/>
          </rPr>
          <t>2020 figures impacted by cancellation of major eBook subscription</t>
        </r>
      </text>
    </comment>
    <comment ref="Q31" authorId="0" shapeId="0" xr:uid="{00000000-0006-0000-0100-000029010000}">
      <text>
        <r>
          <rPr>
            <sz val="9"/>
            <color indexed="81"/>
            <rFont val="Tahoma"/>
            <charset val="1"/>
          </rPr>
          <t>2020 figure impacted by lower print purchases and higher number of withdrawn items._x000D_
2019 figure corrected from 954,484 to 1,099,663.</t>
        </r>
      </text>
    </comment>
    <comment ref="S31" authorId="0" shapeId="0" xr:uid="{00000000-0006-0000-0100-00002A010000}">
      <text>
        <r>
          <rPr>
            <sz val="9"/>
            <color indexed="81"/>
            <rFont val="Tahoma"/>
            <charset val="1"/>
          </rPr>
          <t>2020 figures impacted by timing of the list (run in May 2021), 2020 Cancellation Review and changes to aggregator content</t>
        </r>
      </text>
    </comment>
    <comment ref="T31" authorId="0" shapeId="0" xr:uid="{00000000-0006-0000-0100-00002B010000}">
      <text>
        <r>
          <rPr>
            <sz val="9"/>
            <color indexed="81"/>
            <rFont val="Tahoma"/>
            <charset val="1"/>
          </rPr>
          <t>2020 figures impacted by 2020 Cancellation Review and review of accepted donations</t>
        </r>
      </text>
    </comment>
    <comment ref="V31" authorId="0" shapeId="0" xr:uid="{00000000-0006-0000-0100-00002C010000}">
      <text>
        <r>
          <rPr>
            <sz val="9"/>
            <color indexed="81"/>
            <rFont val="Tahoma"/>
            <charset val="1"/>
          </rPr>
          <t>Improvement in tracking of the collections in Serials Solution (MARC records imports into Sierra), Naxos provided MARC records for the first time.</t>
        </r>
      </text>
    </comment>
    <comment ref="W31" authorId="0" shapeId="0" xr:uid="{00000000-0006-0000-0100-00002D010000}">
      <text>
        <r>
          <rPr>
            <sz val="9"/>
            <color indexed="81"/>
            <rFont val="Tahoma"/>
            <charset val="1"/>
          </rPr>
          <t>No new purchases for this content in 2020, figures impacted by cleaning up of data.</t>
        </r>
      </text>
    </comment>
    <comment ref="AC31" authorId="0" shapeId="0" xr:uid="{00000000-0006-0000-0100-00002E010000}">
      <text>
        <r>
          <rPr>
            <sz val="9"/>
            <color indexed="81"/>
            <rFont val="Tahoma"/>
            <charset val="1"/>
          </rPr>
          <t>2020 figures impacted by COVID 19 and more requirement for e-content, changes to course delivery. Changes in COUNTER from COUNTER 4 to COUNTER 5, some publishers no longer providing COUNTER 4 data.</t>
        </r>
      </text>
    </comment>
    <comment ref="AD31" authorId="0" shapeId="0" xr:uid="{00000000-0006-0000-0100-00002F010000}">
      <text>
        <r>
          <rPr>
            <sz val="9"/>
            <color indexed="81"/>
            <rFont val="Tahoma"/>
            <charset val="1"/>
          </rPr>
          <t>2020 figures impacted by COVID 19 and more requirement for e-content, changes to course delivery. Changes in COUNTER from COUNTER 4 to COUNTER 5, more publishers are now providing COUNTER 5 for 2020. 2019 figure corrected from 83,624 to 105,157.</t>
        </r>
      </text>
    </comment>
    <comment ref="AG31" authorId="0" shapeId="0" xr:uid="{00000000-0006-0000-0100-000030010000}">
      <text>
        <r>
          <rPr>
            <sz val="9"/>
            <color indexed="81"/>
            <rFont val="Tahoma"/>
            <charset val="1"/>
          </rPr>
          <t>2020 figures impacted by changes in COUNTER from COUNTER 4 to COUNTER 5, more publishers are now providing COUNTER 5 for 2020.</t>
        </r>
      </text>
    </comment>
    <comment ref="AH31" authorId="0" shapeId="0" xr:uid="{00000000-0006-0000-0100-000031010000}">
      <text>
        <r>
          <rPr>
            <sz val="9"/>
            <color indexed="81"/>
            <rFont val="Tahoma"/>
            <charset val="1"/>
          </rPr>
          <t>2020 figures impacted by COVID 19 and more requirement for e-content, changes to course delivery. 2020 figures impacted by changes in COUNTER from COUNTER 4 to COUNTER 5, more publishers are now providing COUNTER 5 for 2020.</t>
        </r>
      </text>
    </comment>
    <comment ref="AI31" authorId="0" shapeId="0" xr:uid="{00000000-0006-0000-0100-000032010000}">
      <text>
        <r>
          <rPr>
            <sz val="9"/>
            <color indexed="81"/>
            <rFont val="Tahoma"/>
            <charset val="1"/>
          </rPr>
          <t>2020 figures impacted by COVID 19, less demand for physical journals.</t>
        </r>
      </text>
    </comment>
    <comment ref="AK31" authorId="0" shapeId="0" xr:uid="{00000000-0006-0000-0100-000033010000}">
      <text>
        <r>
          <rPr>
            <sz val="9"/>
            <color indexed="81"/>
            <rFont val="Tahoma"/>
            <charset val="1"/>
          </rPr>
          <t>2020 figures may be impacted by decrease in one of the resources included in count;_x000D_
2019 figures corrected from 100,639 to 109,991.</t>
        </r>
      </text>
    </comment>
    <comment ref="AL31" authorId="0" shapeId="0" xr:uid="{00000000-0006-0000-0100-000034010000}">
      <text>
        <r>
          <rPr>
            <sz val="9"/>
            <color indexed="81"/>
            <rFont val="Tahoma"/>
            <charset val="1"/>
          </rPr>
          <t>2020 figures impacted by COVID 19, less demand for physical items.</t>
        </r>
      </text>
    </comment>
    <comment ref="AR31" authorId="0" shapeId="0" xr:uid="{00000000-0006-0000-0100-000035010000}">
      <text>
        <r>
          <rPr>
            <sz val="9"/>
            <color indexed="81"/>
            <rFont val="Tahoma"/>
            <charset val="1"/>
          </rPr>
          <t>2020 figures impacted by COVID 19 and more requirement for e-content, changes to course delivery, suspension of BONUS for 4 months, limited access to physical resources and visiting campus during COVID.</t>
        </r>
      </text>
    </comment>
    <comment ref="AS31" authorId="0" shapeId="0" xr:uid="{00000000-0006-0000-0100-000036010000}">
      <text>
        <r>
          <rPr>
            <sz val="9"/>
            <color indexed="81"/>
            <rFont val="Tahoma"/>
            <charset val="1"/>
          </rPr>
          <t>2020 figures impacted by COVID 19 and more requirement for e-content, changes to course delivery, suspension of BONUS for 4 months, limited access to physical resources and visiting campus during COVID.</t>
        </r>
      </text>
    </comment>
    <comment ref="AV31" authorId="0" shapeId="0" xr:uid="{00000000-0006-0000-0100-000037010000}">
      <text>
        <r>
          <rPr>
            <sz val="9"/>
            <color indexed="81"/>
            <rFont val="Tahoma"/>
            <charset val="1"/>
          </rPr>
          <t>Impacted by 2020 Library Organisational Change Project - HEW3 &gt; HEW4. Annual pay increase and step increment. Able to provide fixed-term data starting 2020.</t>
        </r>
      </text>
    </comment>
    <comment ref="AW31" authorId="0" shapeId="0" xr:uid="{00000000-0006-0000-0100-000038010000}">
      <text>
        <r>
          <rPr>
            <sz val="9"/>
            <color indexed="81"/>
            <rFont val="Tahoma"/>
            <charset val="1"/>
          </rPr>
          <t>Able to provide fixed-term data starting 2020.</t>
        </r>
      </text>
    </comment>
    <comment ref="AY31" authorId="0" shapeId="0" xr:uid="{00000000-0006-0000-0100-000039010000}">
      <text>
        <r>
          <rPr>
            <sz val="9"/>
            <color indexed="81"/>
            <rFont val="Tahoma"/>
            <charset val="1"/>
          </rPr>
          <t>2020 figures impacted by COVID 19.</t>
        </r>
      </text>
    </comment>
    <comment ref="BA31" authorId="0" shapeId="0" xr:uid="{00000000-0006-0000-0100-00003A010000}">
      <text>
        <r>
          <rPr>
            <sz val="9"/>
            <color indexed="81"/>
            <rFont val="Tahoma"/>
            <charset val="1"/>
          </rPr>
          <t>2020 figures impacted by COVID 19.</t>
        </r>
      </text>
    </comment>
    <comment ref="BE31" authorId="0" shapeId="0" xr:uid="{00000000-0006-0000-0100-00003B010000}">
      <text>
        <r>
          <rPr>
            <sz val="9"/>
            <color indexed="81"/>
            <rFont val="Tahoma"/>
            <charset val="1"/>
          </rPr>
          <t>Impacted by 2020 Library Organisational Change Project. Able to provide fixed term data starting 2020.</t>
        </r>
      </text>
    </comment>
    <comment ref="BF31" authorId="0" shapeId="0" xr:uid="{00000000-0006-0000-0100-00003C010000}">
      <text>
        <r>
          <rPr>
            <sz val="9"/>
            <color indexed="81"/>
            <rFont val="Tahoma"/>
            <charset val="1"/>
          </rPr>
          <t>Able to provide fixed term data starting 2020.</t>
        </r>
      </text>
    </comment>
    <comment ref="BG31" authorId="0" shapeId="0" xr:uid="{00000000-0006-0000-0100-00003D010000}">
      <text>
        <r>
          <rPr>
            <sz val="9"/>
            <color indexed="81"/>
            <rFont val="Tahoma"/>
            <charset val="1"/>
          </rPr>
          <t>Impacted by 2020 Library Organisational Change Project.</t>
        </r>
      </text>
    </comment>
    <comment ref="BJ31" authorId="0" shapeId="0" xr:uid="{00000000-0006-0000-0100-00003E010000}">
      <text>
        <r>
          <rPr>
            <sz val="9"/>
            <color indexed="81"/>
            <rFont val="Tahoma"/>
            <charset val="1"/>
          </rPr>
          <t>Impacted by 2020 Library Organisational Change Project HEW3 &gt; HEW4</t>
        </r>
      </text>
    </comment>
    <comment ref="BK31" authorId="0" shapeId="0" xr:uid="{00000000-0006-0000-0100-00003F010000}">
      <text>
        <r>
          <rPr>
            <sz val="9"/>
            <color indexed="81"/>
            <rFont val="Tahoma"/>
            <charset val="1"/>
          </rPr>
          <t>Impacted by 2020 Library Organisational Change Project HEW3 &gt; HEW4</t>
        </r>
      </text>
    </comment>
    <comment ref="BL31" authorId="0" shapeId="0" xr:uid="{00000000-0006-0000-0100-000040010000}">
      <text>
        <r>
          <rPr>
            <sz val="9"/>
            <color indexed="81"/>
            <rFont val="Tahoma"/>
            <charset val="1"/>
          </rPr>
          <t>Impacted by 2020 Library Organisational Change Project</t>
        </r>
      </text>
    </comment>
    <comment ref="BM31" authorId="0" shapeId="0" xr:uid="{00000000-0006-0000-0100-000041010000}">
      <text>
        <r>
          <rPr>
            <sz val="9"/>
            <color indexed="81"/>
            <rFont val="Tahoma"/>
            <charset val="1"/>
          </rPr>
          <t>Impacted by 2020 Library Organisational Change Project</t>
        </r>
      </text>
    </comment>
    <comment ref="BN31" authorId="0" shapeId="0" xr:uid="{00000000-0006-0000-0100-000042010000}">
      <text>
        <r>
          <rPr>
            <sz val="9"/>
            <color indexed="81"/>
            <rFont val="Tahoma"/>
            <charset val="1"/>
          </rPr>
          <t>Impacted by 2020 Library Organisational Change Project</t>
        </r>
      </text>
    </comment>
    <comment ref="CO31" authorId="0" shapeId="0" xr:uid="{00000000-0006-0000-0100-000043010000}">
      <text>
        <r>
          <rPr>
            <sz val="9"/>
            <color indexed="81"/>
            <rFont val="Tahoma"/>
            <charset val="1"/>
          </rPr>
          <t>Seat count undertaken in May 2021. Possible impact of Reading Room 3 refurbishment.</t>
        </r>
      </text>
    </comment>
    <comment ref="I33" authorId="0" shapeId="0" xr:uid="{00000000-0006-0000-0100-000044010000}">
      <text>
        <r>
          <rPr>
            <sz val="9"/>
            <color indexed="81"/>
            <rFont val="Tahoma"/>
            <charset val="1"/>
          </rPr>
          <t>Cannot isolate from within Books (Digital) and Journals (Digital) figures supplied above)</t>
        </r>
      </text>
    </comment>
    <comment ref="J33" authorId="0" shapeId="0" xr:uid="{00000000-0006-0000-0100-000045010000}">
      <text>
        <r>
          <rPr>
            <sz val="9"/>
            <color indexed="81"/>
            <rFont val="Tahoma"/>
            <charset val="1"/>
          </rPr>
          <t>Cannot isolate from within Books (Digital) and Journals (Digital) figures supplied above)</t>
        </r>
      </text>
    </comment>
    <comment ref="K33" authorId="0" shapeId="0" xr:uid="{00000000-0006-0000-0100-000046010000}">
      <text>
        <r>
          <rPr>
            <sz val="9"/>
            <color indexed="81"/>
            <rFont val="Tahoma"/>
            <charset val="1"/>
          </rPr>
          <t>Cannot isolate from within Books (Digital) and Journals (Digital) figures supplied above)</t>
        </r>
      </text>
    </comment>
    <comment ref="P33" authorId="0" shapeId="0" xr:uid="{00000000-0006-0000-0100-000047010000}">
      <text>
        <r>
          <rPr>
            <sz val="9"/>
            <color indexed="81"/>
            <rFont val="Tahoma"/>
            <charset val="1"/>
          </rPr>
          <t>As per CAUL note for Journals (Digital): "title counts in some instances may include double/multiple counting for the same ... title from different content providers, as eliminating these cannot be achieved without undue effort</t>
        </r>
      </text>
    </comment>
    <comment ref="AX33" authorId="0" shapeId="0" xr:uid="{00000000-0006-0000-0100-000048010000}">
      <text>
        <r>
          <rPr>
            <sz val="9"/>
            <color indexed="81"/>
            <rFont val="Tahoma"/>
            <charset val="1"/>
          </rPr>
          <t>Total incomplete as some values contain CP</t>
        </r>
      </text>
    </comment>
    <comment ref="CO33" authorId="0" shapeId="0" xr:uid="{00000000-0006-0000-0100-000049010000}">
      <text>
        <r>
          <rPr>
            <sz val="9"/>
            <color indexed="81"/>
            <rFont val="Tahoma"/>
            <charset val="1"/>
          </rPr>
          <t>Did not include changes in response to the COVID-19 nor the flooding of Duhig - these were only temporary.</t>
        </r>
      </text>
    </comment>
    <comment ref="AK34" authorId="0" shapeId="0" xr:uid="{00000000-0006-0000-0100-00004A010000}">
      <text>
        <r>
          <rPr>
            <sz val="9"/>
            <color indexed="81"/>
            <rFont val="Tahoma"/>
            <charset val="1"/>
          </rPr>
          <t>Only COUNTER R4 MR1 and R5 IR_M1 usage included</t>
        </r>
      </text>
    </comment>
    <comment ref="AV34" authorId="0" shapeId="0" xr:uid="{00000000-0006-0000-0100-00004B010000}">
      <text>
        <r>
          <rPr>
            <sz val="9"/>
            <color indexed="81"/>
            <rFont val="Tahoma"/>
            <charset val="1"/>
          </rPr>
          <t>Total non-casual salary expenditure, as a breakdown by continuing and fixed-term positions is unavailable</t>
        </r>
      </text>
    </comment>
    <comment ref="AW34" authorId="0" shapeId="0" xr:uid="{00000000-0006-0000-0100-00004C010000}">
      <text>
        <r>
          <rPr>
            <sz val="9"/>
            <color indexed="81"/>
            <rFont val="Tahoma"/>
            <charset val="1"/>
          </rPr>
          <t>A breakdown by continuing and fixed-term positions is unavailable</t>
        </r>
      </text>
    </comment>
    <comment ref="C35" authorId="0" shapeId="0" xr:uid="{00000000-0006-0000-0100-00004D010000}">
      <text>
        <r>
          <rPr>
            <sz val="9"/>
            <color indexed="81"/>
            <rFont val="Tahoma"/>
            <charset val="1"/>
          </rPr>
          <t>Additional funds were provided during COVID-19 to support the purchase of e-books while campus libraries were closed.</t>
        </r>
      </text>
    </comment>
    <comment ref="P35" authorId="0" shapeId="0" xr:uid="{00000000-0006-0000-0100-00004E010000}">
      <text>
        <r>
          <rPr>
            <sz val="9"/>
            <color indexed="81"/>
            <rFont val="Tahoma"/>
            <charset val="1"/>
          </rPr>
          <t>Improvements to analytics have resulted in the increase in titles</t>
        </r>
      </text>
    </comment>
    <comment ref="S35" authorId="0" shapeId="0" xr:uid="{00000000-0006-0000-0100-00004F010000}">
      <text>
        <r>
          <rPr>
            <sz val="9"/>
            <color indexed="81"/>
            <rFont val="Tahoma"/>
            <charset val="1"/>
          </rPr>
          <t>Improvements to analytics have resulted in the increase in holdings</t>
        </r>
      </text>
    </comment>
    <comment ref="W35" authorId="0" shapeId="0" xr:uid="{00000000-0006-0000-0100-000050010000}">
      <text>
        <r>
          <rPr>
            <sz val="9"/>
            <color indexed="81"/>
            <rFont val="Tahoma"/>
            <charset val="1"/>
          </rPr>
          <t>Decrease attributed to deselection project</t>
        </r>
      </text>
    </comment>
    <comment ref="AE35" authorId="0" shapeId="0" xr:uid="{00000000-0006-0000-0100-000051010000}">
      <text>
        <r>
          <rPr>
            <sz val="9"/>
            <color indexed="81"/>
            <rFont val="Tahoma"/>
            <charset val="1"/>
          </rPr>
          <t>Significant decrease attributed to the impact of COVID-19 and limited access to physical collections</t>
        </r>
      </text>
    </comment>
    <comment ref="AF35" authorId="0" shapeId="0" xr:uid="{00000000-0006-0000-0100-000052010000}">
      <text>
        <r>
          <rPr>
            <sz val="9"/>
            <color indexed="81"/>
            <rFont val="Tahoma"/>
            <charset val="1"/>
          </rPr>
          <t xml:space="preserve">
Total incomplete as some values contain CP</t>
        </r>
      </text>
    </comment>
    <comment ref="AJ35" authorId="0" shapeId="0" xr:uid="{00000000-0006-0000-0100-000053010000}">
      <text>
        <r>
          <rPr>
            <sz val="9"/>
            <color indexed="81"/>
            <rFont val="Tahoma"/>
            <charset val="1"/>
          </rPr>
          <t xml:space="preserve"> Total incomplete as some values contain CP</t>
        </r>
      </text>
    </comment>
    <comment ref="AN35" authorId="0" shapeId="0" xr:uid="{00000000-0006-0000-0100-000054010000}">
      <text>
        <r>
          <rPr>
            <sz val="9"/>
            <color indexed="81"/>
            <rFont val="Tahoma"/>
            <charset val="1"/>
          </rPr>
          <t>Total incomplete as some values contain CP</t>
        </r>
      </text>
    </comment>
    <comment ref="AP35" authorId="0" shapeId="0" xr:uid="{00000000-0006-0000-0100-000055010000}">
      <text>
        <r>
          <rPr>
            <sz val="9"/>
            <color indexed="81"/>
            <rFont val="Tahoma"/>
            <charset val="1"/>
          </rPr>
          <t>Total incomplete as some values contain CP</t>
        </r>
      </text>
    </comment>
    <comment ref="BE35" authorId="0" shapeId="0" xr:uid="{00000000-0006-0000-0100-000056010000}">
      <text>
        <r>
          <rPr>
            <sz val="9"/>
            <color indexed="81"/>
            <rFont val="Tahoma"/>
            <charset val="1"/>
          </rPr>
          <t>Increase attributed to staff returning from parental and other leave. Total includes 8 FTE employed at Academic Level A/B</t>
        </r>
      </text>
    </comment>
    <comment ref="BI35" authorId="0" shapeId="0" xr:uid="{00000000-0006-0000-0100-000057010000}">
      <text>
        <r>
          <rPr>
            <sz val="9"/>
            <color indexed="81"/>
            <rFont val="Tahoma"/>
            <charset val="1"/>
          </rPr>
          <t>Casual staff employed HEW 2</t>
        </r>
      </text>
    </comment>
    <comment ref="CO35" authorId="0" shapeId="0" xr:uid="{00000000-0006-0000-0100-000058010000}">
      <text>
        <r>
          <rPr>
            <sz val="9"/>
            <color indexed="81"/>
            <rFont val="Tahoma"/>
            <charset val="1"/>
          </rPr>
          <t>Decrease attributed to physical distancing measures following COVID-19</t>
        </r>
      </text>
    </comment>
    <comment ref="D36" authorId="0" shapeId="0" xr:uid="{00000000-0006-0000-0100-000059010000}">
      <text>
        <r>
          <rPr>
            <sz val="9"/>
            <color indexed="81"/>
            <rFont val="Tahoma"/>
            <charset val="1"/>
          </rPr>
          <t>Includes Expenditure: Other Information Resources (Physical)</t>
        </r>
      </text>
    </comment>
    <comment ref="J36" authorId="0" shapeId="0" xr:uid="{00000000-0006-0000-0100-00005A010000}">
      <text>
        <r>
          <rPr>
            <sz val="9"/>
            <color indexed="81"/>
            <rFont val="Tahoma"/>
            <charset val="1"/>
          </rPr>
          <t>Cannot be separated out, reported with Book (physical)</t>
        </r>
      </text>
    </comment>
    <comment ref="K36" authorId="0" shapeId="0" xr:uid="{00000000-0006-0000-0100-00005B010000}">
      <text>
        <r>
          <rPr>
            <sz val="9"/>
            <color indexed="81"/>
            <rFont val="Tahoma"/>
            <charset val="1"/>
          </rPr>
          <t>Total incomplete as some values contain CP</t>
        </r>
      </text>
    </comment>
    <comment ref="V36" authorId="0" shapeId="0" xr:uid="{00000000-0006-0000-0100-00005C010000}">
      <text>
        <r>
          <rPr>
            <sz val="9"/>
            <color indexed="81"/>
            <rFont val="Tahoma"/>
            <charset val="1"/>
          </rPr>
          <t xml:space="preserve">Increase due to more video titles available via an existing subscription service._x000D_
</t>
        </r>
      </text>
    </comment>
    <comment ref="AD36" authorId="0" shapeId="0" xr:uid="{00000000-0006-0000-0100-00005D010000}">
      <text>
        <r>
          <rPr>
            <sz val="9"/>
            <color indexed="81"/>
            <rFont val="Tahoma"/>
            <charset val="1"/>
          </rPr>
          <t>Increase in online usage due to COVID, plus due to increased availability of ebook titles and number of users negotiated during COVID</t>
        </r>
      </text>
    </comment>
    <comment ref="AE36" authorId="0" shapeId="0" xr:uid="{00000000-0006-0000-0100-00005E010000}">
      <text>
        <r>
          <rPr>
            <sz val="9"/>
            <color indexed="81"/>
            <rFont val="Tahoma"/>
            <charset val="1"/>
          </rPr>
          <t xml:space="preserve">Drop due to COVID close downs  and restrictions._x000D_
</t>
        </r>
      </text>
    </comment>
    <comment ref="AL36" authorId="0" shapeId="0" xr:uid="{00000000-0006-0000-0100-00005F010000}">
      <text>
        <r>
          <rPr>
            <sz val="9"/>
            <color indexed="81"/>
            <rFont val="Tahoma"/>
            <charset val="1"/>
          </rPr>
          <t xml:space="preserve">Drop due to COVID close downs  and restrictions_x000D_
</t>
        </r>
      </text>
    </comment>
    <comment ref="AR36" authorId="0" shapeId="0" xr:uid="{00000000-0006-0000-0100-000060010000}">
      <text>
        <r>
          <rPr>
            <sz val="9"/>
            <color indexed="81"/>
            <rFont val="Tahoma"/>
            <charset val="1"/>
          </rPr>
          <t xml:space="preserve">COVID close downs  and restrictions will have effected this category._x000D_
</t>
        </r>
      </text>
    </comment>
    <comment ref="AS36" authorId="0" shapeId="0" xr:uid="{00000000-0006-0000-0100-000061010000}">
      <text>
        <r>
          <rPr>
            <sz val="9"/>
            <color indexed="81"/>
            <rFont val="Tahoma"/>
            <charset val="1"/>
          </rPr>
          <t>COVID close downs  and restrictions will have effected this category.</t>
        </r>
      </text>
    </comment>
    <comment ref="AT36" authorId="0" shapeId="0" xr:uid="{00000000-0006-0000-0100-000062010000}">
      <text>
        <r>
          <rPr>
            <sz val="9"/>
            <color indexed="81"/>
            <rFont val="Tahoma"/>
            <charset val="1"/>
          </rPr>
          <t>Drop due to COVID close downs  and restrictions. Reopening after COVID restricted Libraries to staff and students only._x000D_
Includes loans (plus renewals) for ALL non-Usyd  users, as well as physical items loaned as a result of resource sharing lending requests.</t>
        </r>
      </text>
    </comment>
    <comment ref="AV36" authorId="0" shapeId="0" xr:uid="{00000000-0006-0000-0100-000063010000}">
      <text>
        <r>
          <rPr>
            <sz val="9"/>
            <color indexed="81"/>
            <rFont val="Tahoma"/>
            <charset val="1"/>
          </rPr>
          <t>Include Fixed Term Positions</t>
        </r>
      </text>
    </comment>
    <comment ref="AW36" authorId="0" shapeId="0" xr:uid="{00000000-0006-0000-0100-000064010000}">
      <text>
        <r>
          <rPr>
            <sz val="9"/>
            <color indexed="81"/>
            <rFont val="Tahoma"/>
            <charset val="1"/>
          </rPr>
          <t>Cannot be reported separately from our continuing, so included in continuing positions</t>
        </r>
      </text>
    </comment>
    <comment ref="BA36" authorId="0" shapeId="0" xr:uid="{00000000-0006-0000-0100-000065010000}">
      <text>
        <r>
          <rPr>
            <sz val="9"/>
            <color indexed="81"/>
            <rFont val="Tahoma"/>
            <charset val="1"/>
          </rPr>
          <t xml:space="preserve">2019  was an  aberrant year as a result of a one-off and non-recurring entry  2020 amounts show a return to more normal Operations spend._x000D_
</t>
        </r>
      </text>
    </comment>
    <comment ref="BE36" authorId="0" shapeId="0" xr:uid="{00000000-0006-0000-0100-000066010000}">
      <text>
        <r>
          <rPr>
            <sz val="9"/>
            <color indexed="81"/>
            <rFont val="Tahoma"/>
            <charset val="1"/>
          </rPr>
          <t>Include Fixed Term Positions</t>
        </r>
      </text>
    </comment>
    <comment ref="BF36" authorId="0" shapeId="0" xr:uid="{00000000-0006-0000-0100-000067010000}">
      <text>
        <r>
          <rPr>
            <sz val="9"/>
            <color indexed="81"/>
            <rFont val="Tahoma"/>
            <charset val="1"/>
          </rPr>
          <t xml:space="preserve"> Cannot be reported separately from Library Staff FTE: Continuing Positions.</t>
        </r>
      </text>
    </comment>
    <comment ref="CL36" authorId="0" shapeId="0" xr:uid="{00000000-0006-0000-0100-000068010000}">
      <text>
        <r>
          <rPr>
            <sz val="9"/>
            <color indexed="81"/>
            <rFont val="Tahoma"/>
            <charset val="1"/>
          </rPr>
          <t xml:space="preserve">As a result of COVID, Non institutional persons were restricted from  using USYD the Libraries, so less users may have renewed/joined._x000D_
</t>
        </r>
      </text>
    </comment>
    <comment ref="CO36" authorId="0" shapeId="0" xr:uid="{00000000-0006-0000-0100-000069010000}">
      <text>
        <r>
          <rPr>
            <sz val="9"/>
            <color indexed="81"/>
            <rFont val="Tahoma"/>
            <charset val="1"/>
          </rPr>
          <t xml:space="preserve">Due to  frequent changes of seating arrangements as a result of changing health orders with respect to COVID, seating for 2020 was fluid. Priorities did not allow for counts of seating at each change, this was further complicated by the closing of two locations towards the end of the year. As such there is no consistent, reliable figure for 2020. _x000D_
</t>
        </r>
      </text>
    </comment>
    <comment ref="CQ36" authorId="0" shapeId="0" xr:uid="{00000000-0006-0000-0100-00006A010000}">
      <text>
        <r>
          <rPr>
            <sz val="9"/>
            <color indexed="81"/>
            <rFont val="Tahoma"/>
            <charset val="1"/>
          </rPr>
          <t xml:space="preserve">As of 2019 only statistics from the Sydney Scholarship Repository are included_x000D_
</t>
        </r>
      </text>
    </comment>
    <comment ref="CR36" authorId="0" shapeId="0" xr:uid="{00000000-0006-0000-0100-00006B010000}">
      <text>
        <r>
          <rPr>
            <sz val="9"/>
            <color indexed="81"/>
            <rFont val="Tahoma"/>
            <charset val="1"/>
          </rPr>
          <t xml:space="preserve">Collected from SeS only _x000D_
</t>
        </r>
      </text>
    </comment>
    <comment ref="CS36" authorId="0" shapeId="0" xr:uid="{00000000-0006-0000-0100-00006C010000}">
      <text>
        <r>
          <rPr>
            <sz val="9"/>
            <color indexed="81"/>
            <rFont val="Tahoma"/>
            <charset val="1"/>
          </rPr>
          <t xml:space="preserve">As of 2019 only statistics from the Sydney Scholarship Repository are included_x000D_
</t>
        </r>
      </text>
    </comment>
    <comment ref="AM37" authorId="0" shapeId="0" xr:uid="{00000000-0006-0000-0100-00006D010000}">
      <text>
        <r>
          <rPr>
            <sz val="9"/>
            <color indexed="81"/>
            <rFont val="Tahoma"/>
            <charset val="1"/>
          </rPr>
          <t xml:space="preserve"> _x000D_
Total incomplete as some values contain CP</t>
        </r>
      </text>
    </comment>
    <comment ref="AN37" authorId="0" shapeId="0" xr:uid="{00000000-0006-0000-0100-00006E010000}">
      <text>
        <r>
          <rPr>
            <sz val="9"/>
            <color indexed="81"/>
            <rFont val="Tahoma"/>
            <charset val="1"/>
          </rPr>
          <t xml:space="preserve"> _x000D_
Total incomplete as some values contain CP</t>
        </r>
      </text>
    </comment>
    <comment ref="AX37" authorId="0" shapeId="0" xr:uid="{00000000-0006-0000-0100-00006F010000}">
      <text>
        <r>
          <rPr>
            <sz val="9"/>
            <color indexed="81"/>
            <rFont val="Tahoma"/>
            <charset val="1"/>
          </rPr>
          <t xml:space="preserve"> _x000D_
Total incomplete as some values contain CP</t>
        </r>
      </text>
    </comment>
    <comment ref="CO37" authorId="0" shapeId="0" xr:uid="{00000000-0006-0000-0100-000070010000}">
      <text>
        <r>
          <rPr>
            <sz val="9"/>
            <color indexed="81"/>
            <rFont val="Tahoma"/>
            <charset val="1"/>
          </rPr>
          <t>Based on the 2020 count. Availability of seating varied throughout the year due to COVID</t>
        </r>
      </text>
    </comment>
    <comment ref="D38" authorId="0" shapeId="0" xr:uid="{00000000-0006-0000-0100-000071010000}">
      <text>
        <r>
          <rPr>
            <sz val="9"/>
            <color indexed="81"/>
            <rFont val="Tahoma"/>
            <charset val="1"/>
          </rPr>
          <t>Ceased physical orders during COVID</t>
        </r>
      </text>
    </comment>
    <comment ref="C39" authorId="0" shapeId="0" xr:uid="{00000000-0006-0000-0100-000072010000}">
      <text>
        <r>
          <rPr>
            <sz val="9"/>
            <color indexed="81"/>
            <rFont val="Tahoma"/>
            <charset val="1"/>
          </rPr>
          <t>Tech 1 00415 account - Alma orders received 2020 eBook + eBook packages from spreadsheet</t>
        </r>
      </text>
    </comment>
    <comment ref="D39" authorId="0" shapeId="0" xr:uid="{00000000-0006-0000-0100-000073010000}">
      <text>
        <r>
          <rPr>
            <sz val="9"/>
            <color indexed="81"/>
            <rFont val="Tahoma"/>
            <charset val="1"/>
          </rPr>
          <t>Tech1 00415 account - Alma orders received 2020 print books</t>
        </r>
      </text>
    </comment>
    <comment ref="F39" authorId="0" shapeId="0" xr:uid="{00000000-0006-0000-0100-000074010000}">
      <text>
        <r>
          <rPr>
            <sz val="9"/>
            <color indexed="81"/>
            <rFont val="Tahoma"/>
            <charset val="1"/>
          </rPr>
          <t>Tech1 00428 account - eBooks - print serials (from spreadsheets)</t>
        </r>
      </text>
    </comment>
    <comment ref="G39" authorId="0" shapeId="0" xr:uid="{00000000-0006-0000-0100-000075010000}">
      <text>
        <r>
          <rPr>
            <sz val="9"/>
            <color indexed="81"/>
            <rFont val="Tahoma"/>
            <charset val="1"/>
          </rPr>
          <t>Serials spreadsheet</t>
        </r>
      </text>
    </comment>
    <comment ref="I39" authorId="0" shapeId="0" xr:uid="{00000000-0006-0000-0100-000076010000}">
      <text>
        <r>
          <rPr>
            <sz val="9"/>
            <color indexed="81"/>
            <rFont val="Tahoma"/>
            <charset val="1"/>
          </rPr>
          <t xml:space="preserve">Tech100428 - other items (spreadsheet)_x000D_
</t>
        </r>
      </text>
    </comment>
    <comment ref="AV39" authorId="0" shapeId="0" xr:uid="{00000000-0006-0000-0100-000077010000}">
      <text>
        <r>
          <rPr>
            <sz val="9"/>
            <color indexed="81"/>
            <rFont val="Tahoma"/>
            <charset val="1"/>
          </rPr>
          <t>TechOne report</t>
        </r>
      </text>
    </comment>
    <comment ref="AW39" authorId="0" shapeId="0" xr:uid="{00000000-0006-0000-0100-000078010000}">
      <text>
        <r>
          <rPr>
            <sz val="9"/>
            <color indexed="81"/>
            <rFont val="Tahoma"/>
            <charset val="1"/>
          </rPr>
          <t>TechOne report</t>
        </r>
      </text>
    </comment>
    <comment ref="AY39" authorId="0" shapeId="0" xr:uid="{00000000-0006-0000-0100-000079010000}">
      <text>
        <r>
          <rPr>
            <sz val="9"/>
            <color indexed="81"/>
            <rFont val="Tahoma"/>
            <charset val="1"/>
          </rPr>
          <t>TechOne report</t>
        </r>
      </text>
    </comment>
    <comment ref="BA39" authorId="0" shapeId="0" xr:uid="{00000000-0006-0000-0100-00007A010000}">
      <text>
        <r>
          <rPr>
            <sz val="9"/>
            <color indexed="81"/>
            <rFont val="Tahoma"/>
            <charset val="1"/>
          </rPr>
          <t>TechOne report</t>
        </r>
      </text>
    </comment>
    <comment ref="BB39" authorId="0" shapeId="0" xr:uid="{00000000-0006-0000-0100-00007B010000}">
      <text>
        <r>
          <rPr>
            <sz val="9"/>
            <color indexed="81"/>
            <rFont val="Tahoma"/>
            <charset val="1"/>
          </rPr>
          <t>TechOne report</t>
        </r>
      </text>
    </comment>
    <comment ref="CL39" authorId="0" shapeId="0" xr:uid="{00000000-0006-0000-0100-00007C010000}">
      <text>
        <r>
          <rPr>
            <sz val="9"/>
            <color indexed="81"/>
            <rFont val="Tahoma"/>
            <charset val="1"/>
          </rPr>
          <t>ALMA CAUL report</t>
        </r>
      </text>
    </comment>
    <comment ref="I40" authorId="0" shapeId="0" xr:uid="{00000000-0006-0000-0100-00007D010000}">
      <text>
        <r>
          <rPr>
            <sz val="9"/>
            <color indexed="81"/>
            <rFont val="Tahoma"/>
            <charset val="1"/>
          </rPr>
          <t>Ceased Kanopy PDA in Feb 2020</t>
        </r>
      </text>
    </comment>
    <comment ref="AC40" authorId="0" shapeId="0" xr:uid="{00000000-0006-0000-0100-00007E010000}">
      <text>
        <r>
          <rPr>
            <sz val="9"/>
            <color indexed="81"/>
            <rFont val="Tahoma"/>
            <charset val="1"/>
          </rPr>
          <t xml:space="preserve">Counter 4: JUSP BR2 Number of successful section requests.  Annual summary _x000D_
</t>
        </r>
      </text>
    </comment>
    <comment ref="AD40" authorId="0" shapeId="0" xr:uid="{00000000-0006-0000-0100-00007F010000}">
      <text>
        <r>
          <rPr>
            <sz val="9"/>
            <color indexed="81"/>
            <rFont val="Tahoma"/>
            <charset val="1"/>
          </rPr>
          <t xml:space="preserve">R5:  JUSP TR Summary report Book All services: Total item requests _x000D_
</t>
        </r>
      </text>
    </comment>
    <comment ref="AE40" authorId="0" shapeId="0" xr:uid="{00000000-0006-0000-0100-000080010000}">
      <text>
        <r>
          <rPr>
            <sz val="9"/>
            <color indexed="81"/>
            <rFont val="Tahoma"/>
            <charset val="1"/>
          </rPr>
          <t xml:space="preserve">Report from NV. Excludes in house. Includes renewals. </t>
        </r>
      </text>
    </comment>
    <comment ref="AG40" authorId="0" shapeId="0" xr:uid="{00000000-0006-0000-0100-000081010000}">
      <text>
        <r>
          <rPr>
            <sz val="9"/>
            <color indexed="81"/>
            <rFont val="Tahoma"/>
            <charset val="1"/>
          </rPr>
          <t xml:space="preserve"> R4: JUSP Annual summary of publisher usage (JR1)  - Frontfile (JR1-JR1a) Total _x000D_
Majority of use now reported in COUNTER 5 for 2020</t>
        </r>
      </text>
    </comment>
    <comment ref="AH40" authorId="0" shapeId="0" xr:uid="{00000000-0006-0000-0100-000082010000}">
      <text>
        <r>
          <rPr>
            <sz val="9"/>
            <color indexed="81"/>
            <rFont val="Tahoma"/>
            <charset val="1"/>
          </rPr>
          <t xml:space="preserve">JUSP  Counter 5 TR: summary report: Journal [Calendar year] All services - count is Total item requests </t>
        </r>
      </text>
    </comment>
    <comment ref="AK40" authorId="0" shapeId="0" xr:uid="{00000000-0006-0000-0100-000083010000}">
      <text>
        <r>
          <rPr>
            <sz val="9"/>
            <color indexed="81"/>
            <rFont val="Tahoma"/>
            <charset val="1"/>
          </rPr>
          <t>Waiting for COUNTER 5 to be in JUSP</t>
        </r>
      </text>
    </comment>
    <comment ref="AL40" authorId="0" shapeId="0" xr:uid="{00000000-0006-0000-0100-000084010000}">
      <text>
        <r>
          <rPr>
            <sz val="9"/>
            <color indexed="81"/>
            <rFont val="Tahoma"/>
            <charset val="1"/>
          </rPr>
          <t>Report done by CAS.</t>
        </r>
      </text>
    </comment>
    <comment ref="CL40" authorId="0" shapeId="0" xr:uid="{00000000-0006-0000-0100-000085010000}">
      <text>
        <r>
          <rPr>
            <sz val="9"/>
            <color indexed="81"/>
            <rFont val="Tahoma"/>
            <charset val="1"/>
          </rPr>
          <t xml:space="preserve">Report by NV in ALMA analytics. </t>
        </r>
      </text>
    </comment>
    <comment ref="CN40" authorId="0" shapeId="0" xr:uid="{00000000-0006-0000-0100-000086010000}">
      <text>
        <r>
          <rPr>
            <sz val="9"/>
            <color indexed="81"/>
            <rFont val="Tahoma"/>
            <charset val="1"/>
          </rPr>
          <t>Music Library no longer included, CELT included.</t>
        </r>
      </text>
    </comment>
    <comment ref="CO40" authorId="0" shapeId="0" xr:uid="{00000000-0006-0000-0100-000087010000}">
      <text>
        <r>
          <rPr>
            <sz val="9"/>
            <color indexed="81"/>
            <rFont val="Tahoma"/>
            <charset val="1"/>
          </rPr>
          <t>An additional 85 seats were added to BJM L3 in early 2020. Note for most of 2020, COVID restrictions reduced the amount of seating actually available for students.</t>
        </r>
      </text>
    </comment>
    <comment ref="C41" authorId="0" shapeId="0" xr:uid="{00000000-0006-0000-0100-000088010000}">
      <text>
        <r>
          <rPr>
            <sz val="9"/>
            <color indexed="81"/>
            <rFont val="Tahoma"/>
            <charset val="1"/>
          </rPr>
          <t>Estimate only. Expenditure data by type is unavailable. Total expenditure taken from Finance System, and split on pro rata using 2019 ratios</t>
        </r>
      </text>
    </comment>
    <comment ref="D41" authorId="0" shapeId="0" xr:uid="{00000000-0006-0000-0100-000089010000}">
      <text>
        <r>
          <rPr>
            <sz val="9"/>
            <color indexed="81"/>
            <rFont val="Tahoma"/>
            <charset val="1"/>
          </rPr>
          <t>Estimate only. Expenditure data by type is unavailable. Total expenditure taken from Finance System, and split on pro rata using 2019 ratios</t>
        </r>
      </text>
    </comment>
    <comment ref="E41" authorId="0" shapeId="0" xr:uid="{00000000-0006-0000-0100-00008A010000}">
      <text>
        <r>
          <rPr>
            <sz val="9"/>
            <color indexed="81"/>
            <rFont val="Tahoma"/>
            <charset val="1"/>
          </rPr>
          <t>Total includes estimated values</t>
        </r>
      </text>
    </comment>
    <comment ref="F41" authorId="0" shapeId="0" xr:uid="{00000000-0006-0000-0100-00008B010000}">
      <text>
        <r>
          <rPr>
            <sz val="9"/>
            <color indexed="81"/>
            <rFont val="Tahoma"/>
            <charset val="1"/>
          </rPr>
          <t>Expenditure data by type is unavailable. Total expenditure taken from Finance System, and split on pro rata using 2019 ratios. Split between journals and other also based on 2019 ratios.</t>
        </r>
      </text>
    </comment>
    <comment ref="G41" authorId="0" shapeId="0" xr:uid="{00000000-0006-0000-0100-00008C010000}">
      <text>
        <r>
          <rPr>
            <sz val="9"/>
            <color indexed="81"/>
            <rFont val="Tahoma"/>
            <charset val="1"/>
          </rPr>
          <t>Expenditure data by type is unavailable. Total expenditure taken from Finance System, and split on pro rata using 2019 ratios. Split between journals and other also based on 2019 ratios.</t>
        </r>
      </text>
    </comment>
    <comment ref="H41" authorId="0" shapeId="0" xr:uid="{00000000-0006-0000-0100-00008D010000}">
      <text>
        <r>
          <rPr>
            <sz val="9"/>
            <color indexed="81"/>
            <rFont val="Tahoma"/>
            <charset val="1"/>
          </rPr>
          <t>Total includes estimated values</t>
        </r>
      </text>
    </comment>
    <comment ref="I41" authorId="0" shapeId="0" xr:uid="{00000000-0006-0000-0100-00008E010000}">
      <text>
        <r>
          <rPr>
            <sz val="9"/>
            <color indexed="81"/>
            <rFont val="Tahoma"/>
            <charset val="1"/>
          </rPr>
          <t>Expenditure data by type is unavailable. Total expenditure taken from Finance System, and split on pro rata using 2019 ratios. Split between journals and other also based on 2019 ratios.</t>
        </r>
      </text>
    </comment>
    <comment ref="J41" authorId="0" shapeId="0" xr:uid="{00000000-0006-0000-0100-00008F010000}">
      <text>
        <r>
          <rPr>
            <sz val="9"/>
            <color indexed="81"/>
            <rFont val="Tahoma"/>
            <charset val="1"/>
          </rPr>
          <t>Expenditure data by type is unavailable. Total expenditure taken from Finance System, and split on pro rata using 2019 ratios. Split between journals and other also based on 2019 ratios.</t>
        </r>
      </text>
    </comment>
    <comment ref="K41" authorId="0" shapeId="0" xr:uid="{00000000-0006-0000-0100-000090010000}">
      <text>
        <r>
          <rPr>
            <sz val="9"/>
            <color indexed="81"/>
            <rFont val="Tahoma"/>
            <charset val="1"/>
          </rPr>
          <t>Total includes estimated values</t>
        </r>
      </text>
    </comment>
    <comment ref="L41" authorId="0" shapeId="0" xr:uid="{00000000-0006-0000-0100-000091010000}">
      <text>
        <r>
          <rPr>
            <sz val="9"/>
            <color indexed="81"/>
            <rFont val="Tahoma"/>
            <charset val="1"/>
          </rPr>
          <t>Total includes estimated values</t>
        </r>
      </text>
    </comment>
    <comment ref="M41" authorId="0" shapeId="0" xr:uid="{00000000-0006-0000-0100-000092010000}">
      <text>
        <r>
          <rPr>
            <sz val="9"/>
            <color indexed="81"/>
            <rFont val="Tahoma"/>
            <charset val="1"/>
          </rPr>
          <t>Total includes estimated values</t>
        </r>
      </text>
    </comment>
    <comment ref="N41" authorId="0" shapeId="0" xr:uid="{00000000-0006-0000-0100-000093010000}">
      <text>
        <r>
          <rPr>
            <sz val="9"/>
            <color indexed="81"/>
            <rFont val="Tahoma"/>
            <charset val="1"/>
          </rPr>
          <t>Total includes estimated values</t>
        </r>
      </text>
    </comment>
    <comment ref="AF41" authorId="0" shapeId="0" xr:uid="{00000000-0006-0000-0100-000094010000}">
      <text>
        <r>
          <rPr>
            <sz val="9"/>
            <color indexed="81"/>
            <rFont val="Tahoma"/>
            <charset val="1"/>
          </rPr>
          <t>Total incomplete as some values contain CP</t>
        </r>
      </text>
    </comment>
    <comment ref="AI41" authorId="0" shapeId="0" xr:uid="{00000000-0006-0000-0100-000095010000}">
      <text>
        <r>
          <rPr>
            <sz val="9"/>
            <color indexed="81"/>
            <rFont val="Tahoma"/>
            <charset val="1"/>
          </rPr>
          <t xml:space="preserve">Estimate based on applying % change 2018 to 2019. </t>
        </r>
      </text>
    </comment>
    <comment ref="AJ41" authorId="0" shapeId="0" xr:uid="{00000000-0006-0000-0100-000096010000}">
      <text>
        <r>
          <rPr>
            <sz val="9"/>
            <color indexed="81"/>
            <rFont val="Tahoma"/>
            <charset val="1"/>
          </rPr>
          <t>Total incomplete as some values contain CP. Total includes estimated values.</t>
        </r>
      </text>
    </comment>
    <comment ref="AO41" authorId="0" shapeId="0" xr:uid="{00000000-0006-0000-0100-000097010000}">
      <text>
        <r>
          <rPr>
            <sz val="9"/>
            <color indexed="81"/>
            <rFont val="Tahoma"/>
            <charset val="1"/>
          </rPr>
          <t>Total incomplete as some values contain CP. Total includes estimated values.</t>
        </r>
      </text>
    </comment>
    <comment ref="AP41" authorId="0" shapeId="0" xr:uid="{00000000-0006-0000-0100-000098010000}">
      <text>
        <r>
          <rPr>
            <sz val="9"/>
            <color indexed="81"/>
            <rFont val="Tahoma"/>
            <charset val="1"/>
          </rPr>
          <t>Total incomplete as some values contain CP. Total includes estimated values.</t>
        </r>
      </text>
    </comment>
    <comment ref="AT41" authorId="0" shapeId="0" xr:uid="{00000000-0006-0000-0100-000099010000}">
      <text>
        <r>
          <rPr>
            <sz val="9"/>
            <color indexed="81"/>
            <rFont val="Tahoma"/>
            <charset val="1"/>
          </rPr>
          <t>ALMA Library Management System implementation has meant this data can be confirmed from 2020</t>
        </r>
      </text>
    </comment>
    <comment ref="AV41" authorId="0" shapeId="0" xr:uid="{00000000-0006-0000-0100-00009A010000}">
      <text>
        <r>
          <rPr>
            <sz val="9"/>
            <color indexed="81"/>
            <rFont val="Tahoma"/>
            <charset val="1"/>
          </rPr>
          <t>Leave payouts for voluntary early retirements ($57K)</t>
        </r>
      </text>
    </comment>
    <comment ref="AY41" authorId="0" shapeId="0" xr:uid="{00000000-0006-0000-0100-00009B010000}">
      <text>
        <r>
          <rPr>
            <sz val="9"/>
            <color indexed="81"/>
            <rFont val="Tahoma"/>
            <charset val="1"/>
          </rPr>
          <t>Casual salaries increased ($116K)</t>
        </r>
      </text>
    </comment>
    <comment ref="BG41" authorId="0" shapeId="0" xr:uid="{00000000-0006-0000-0100-00009C010000}">
      <text>
        <r>
          <rPr>
            <sz val="9"/>
            <color indexed="81"/>
            <rFont val="Tahoma"/>
            <charset val="1"/>
          </rPr>
          <t>Total includes NA responses</t>
        </r>
      </text>
    </comment>
    <comment ref="CL41" authorId="0" shapeId="0" xr:uid="{00000000-0006-0000-0100-00009D010000}">
      <text>
        <r>
          <rPr>
            <sz val="9"/>
            <color indexed="81"/>
            <rFont val="Tahoma"/>
            <charset val="1"/>
          </rPr>
          <t xml:space="preserve">ALMA data more indicative than previous years, but only available for status date at December 2020 (ALMA go live). </t>
        </r>
      </text>
    </comment>
    <comment ref="CQ41" authorId="0" shapeId="0" xr:uid="{00000000-0006-0000-0100-00009E010000}">
      <text>
        <r>
          <rPr>
            <sz val="9"/>
            <color indexed="81"/>
            <rFont val="Tahoma"/>
            <charset val="1"/>
          </rPr>
          <t>Previously statistics were gathered across all collections, not limited to research outputs</t>
        </r>
      </text>
    </comment>
    <comment ref="CR41" authorId="0" shapeId="0" xr:uid="{00000000-0006-0000-0100-00009F010000}">
      <text>
        <r>
          <rPr>
            <sz val="9"/>
            <color indexed="81"/>
            <rFont val="Tahoma"/>
            <charset val="1"/>
          </rPr>
          <t>Previously statistics were gathered across all collections, not limited to research outputs</t>
        </r>
      </text>
    </comment>
    <comment ref="CS41" authorId="0" shapeId="0" xr:uid="{00000000-0006-0000-0100-0000A0010000}">
      <text>
        <r>
          <rPr>
            <sz val="9"/>
            <color indexed="81"/>
            <rFont val="Tahoma"/>
            <charset val="1"/>
          </rPr>
          <t xml:space="preserve">Usage was previously gathered across all collections, not limited to research outputs </t>
        </r>
      </text>
    </comment>
    <comment ref="S42" authorId="0" shapeId="0" xr:uid="{00000000-0006-0000-0100-0000A1010000}">
      <text>
        <r>
          <rPr>
            <sz val="9"/>
            <color indexed="81"/>
            <rFont val="Tahoma"/>
            <charset val="1"/>
          </rPr>
          <t>Open Access excluded. Not deduplicated.</t>
        </r>
      </text>
    </comment>
    <comment ref="AF42" authorId="0" shapeId="0" xr:uid="{00000000-0006-0000-0100-0000A2010000}">
      <text>
        <r>
          <rPr>
            <sz val="9"/>
            <color indexed="81"/>
            <rFont val="Tahoma"/>
            <charset val="1"/>
          </rPr>
          <t>Total incomplete as some values contain CP</t>
        </r>
      </text>
    </comment>
    <comment ref="AJ42" authorId="0" shapeId="0" xr:uid="{00000000-0006-0000-0100-0000A3010000}">
      <text>
        <r>
          <rPr>
            <sz val="9"/>
            <color indexed="81"/>
            <rFont val="Tahoma"/>
            <charset val="1"/>
          </rPr>
          <t>Total incomplete as some values contain CP</t>
        </r>
      </text>
    </comment>
    <comment ref="AM42" authorId="0" shapeId="0" xr:uid="{00000000-0006-0000-0100-0000A4010000}">
      <text>
        <r>
          <rPr>
            <sz val="9"/>
            <color indexed="81"/>
            <rFont val="Tahoma"/>
            <charset val="1"/>
          </rPr>
          <t>Total incomplete as some values contain CP</t>
        </r>
      </text>
    </comment>
    <comment ref="AN42" authorId="0" shapeId="0" xr:uid="{00000000-0006-0000-0100-0000A5010000}">
      <text>
        <r>
          <rPr>
            <sz val="9"/>
            <color indexed="81"/>
            <rFont val="Tahoma"/>
            <charset val="1"/>
          </rPr>
          <t>Total incomplete as some values contain CP</t>
        </r>
      </text>
    </comment>
    <comment ref="AO42" authorId="0" shapeId="0" xr:uid="{00000000-0006-0000-0100-0000A6010000}">
      <text>
        <r>
          <rPr>
            <sz val="9"/>
            <color indexed="81"/>
            <rFont val="Tahoma"/>
            <charset val="1"/>
          </rPr>
          <t>Total incomplete as some values contain CP</t>
        </r>
      </text>
    </comment>
    <comment ref="AP42" authorId="0" shapeId="0" xr:uid="{00000000-0006-0000-0100-0000A7010000}">
      <text>
        <r>
          <rPr>
            <sz val="9"/>
            <color indexed="81"/>
            <rFont val="Tahoma"/>
            <charset val="1"/>
          </rPr>
          <t xml:space="preserve"> Total incomplete as some values contain CP</t>
        </r>
      </text>
    </comment>
    <comment ref="AX42" authorId="0" shapeId="0" xr:uid="{00000000-0006-0000-0100-0000A8010000}">
      <text>
        <r>
          <rPr>
            <sz val="9"/>
            <color indexed="81"/>
            <rFont val="Tahoma"/>
            <charset val="1"/>
          </rPr>
          <t>Total includes NA responses</t>
        </r>
      </text>
    </comment>
    <comment ref="I43" authorId="0" shapeId="0" xr:uid="{00000000-0006-0000-0100-0000A9010000}">
      <text>
        <r>
          <rPr>
            <sz val="9"/>
            <color indexed="81"/>
            <rFont val="Tahoma"/>
            <charset val="1"/>
          </rPr>
          <t>a number of other resources are paid for as part of package deals so the expenditure figures for these resources arenâ€™t complete</t>
        </r>
      </text>
    </comment>
    <comment ref="K43" authorId="0" shapeId="0" xr:uid="{00000000-0006-0000-0100-0000AA010000}">
      <text>
        <r>
          <rPr>
            <sz val="9"/>
            <color indexed="81"/>
            <rFont val="Tahoma"/>
            <charset val="1"/>
          </rPr>
          <t>Total includes NA responses</t>
        </r>
      </text>
    </comment>
    <comment ref="M43" authorId="0" shapeId="0" xr:uid="{00000000-0006-0000-0100-0000AB010000}">
      <text>
        <r>
          <rPr>
            <sz val="9"/>
            <color indexed="81"/>
            <rFont val="Tahoma"/>
            <charset val="1"/>
          </rPr>
          <t>Total includes NA responses</t>
        </r>
      </text>
    </comment>
    <comment ref="N43" authorId="0" shapeId="0" xr:uid="{00000000-0006-0000-0100-0000AC010000}">
      <text>
        <r>
          <rPr>
            <sz val="9"/>
            <color indexed="81"/>
            <rFont val="Tahoma"/>
            <charset val="1"/>
          </rPr>
          <t>Total includes NA responses</t>
        </r>
      </text>
    </comment>
    <comment ref="AE43" authorId="0" shapeId="0" xr:uid="{00000000-0006-0000-0100-0000AD010000}">
      <text>
        <r>
          <rPr>
            <sz val="9"/>
            <color indexed="81"/>
            <rFont val="Tahoma"/>
            <charset val="1"/>
          </rPr>
          <t>Excluding Laptops loaned out.</t>
        </r>
      </text>
    </comment>
    <comment ref="AH43" authorId="0" shapeId="0" xr:uid="{00000000-0006-0000-0100-0000AE010000}">
      <text>
        <r>
          <rPr>
            <sz val="9"/>
            <color indexed="81"/>
            <rFont val="Tahoma"/>
            <charset val="1"/>
          </rPr>
          <t>For 2020, TR_J3 usage was used</t>
        </r>
      </text>
    </comment>
    <comment ref="AJ43" authorId="0" shapeId="0" xr:uid="{00000000-0006-0000-0100-0000AF010000}">
      <text>
        <r>
          <rPr>
            <sz val="9"/>
            <color indexed="81"/>
            <rFont val="Tahoma"/>
            <charset val="1"/>
          </rPr>
          <t>Total includes NA responses</t>
        </r>
      </text>
    </comment>
    <comment ref="AO43" authorId="0" shapeId="0" xr:uid="{00000000-0006-0000-0100-0000B0010000}">
      <text>
        <r>
          <rPr>
            <sz val="9"/>
            <color indexed="81"/>
            <rFont val="Tahoma"/>
            <charset val="1"/>
          </rPr>
          <t>Total includes NA responses</t>
        </r>
      </text>
    </comment>
    <comment ref="AP43" authorId="0" shapeId="0" xr:uid="{00000000-0006-0000-0100-0000B1010000}">
      <text>
        <r>
          <rPr>
            <sz val="9"/>
            <color indexed="81"/>
            <rFont val="Tahoma"/>
            <charset val="1"/>
          </rPr>
          <t>Total includes NA responses</t>
        </r>
      </text>
    </comment>
    <comment ref="AX43" authorId="0" shapeId="0" xr:uid="{00000000-0006-0000-0100-0000B2010000}">
      <text>
        <r>
          <rPr>
            <sz val="9"/>
            <color indexed="81"/>
            <rFont val="Tahoma"/>
            <charset val="1"/>
          </rPr>
          <t>Total incomplete as some values contain CP</t>
        </r>
      </text>
    </comment>
    <comment ref="BG43" authorId="0" shapeId="0" xr:uid="{00000000-0006-0000-0100-0000B3010000}">
      <text>
        <r>
          <rPr>
            <sz val="9"/>
            <color indexed="81"/>
            <rFont val="Tahoma"/>
            <charset val="1"/>
          </rPr>
          <t>Total incomplete as some values contain CP</t>
        </r>
      </text>
    </comment>
    <comment ref="CO43" authorId="0" shapeId="0" xr:uid="{00000000-0006-0000-0100-0000B4010000}">
      <text>
        <r>
          <rPr>
            <sz val="9"/>
            <color indexed="81"/>
            <rFont val="Tahoma"/>
            <charset val="1"/>
          </rPr>
          <t>* lounges and long ottomans counted as 2 seats, unless clearly bigger.** standard booth = 4 seats, medium = 6 seats, large = 8 seats.  Seats not booths counted. Note under COVID conditins 1955 seats placed in storage to accomodate distancing requirements.</t>
        </r>
      </text>
    </comment>
    <comment ref="AC45" authorId="0" shapeId="0" xr:uid="{00000000-0006-0000-0100-0000B5010000}">
      <text>
        <r>
          <rPr>
            <sz val="9"/>
            <color indexed="81"/>
            <rFont val="Tahoma"/>
            <charset val="1"/>
          </rPr>
          <t xml:space="preserve">We are unable to provide data split between Counter 4 and 5. Drop is due to Counter 5 not including access to free titles. </t>
        </r>
      </text>
    </comment>
    <comment ref="AD45" authorId="0" shapeId="0" xr:uid="{00000000-0006-0000-0100-0000B6010000}">
      <text>
        <r>
          <rPr>
            <sz val="9"/>
            <color indexed="81"/>
            <rFont val="Tahoma"/>
            <charset val="1"/>
          </rPr>
          <t xml:space="preserve">We are unable to provide data split between Counter 4 and 5. </t>
        </r>
      </text>
    </comment>
    <comment ref="AG45" authorId="0" shapeId="0" xr:uid="{00000000-0006-0000-0100-0000B7010000}">
      <text>
        <r>
          <rPr>
            <sz val="9"/>
            <color indexed="81"/>
            <rFont val="Tahoma"/>
            <charset val="1"/>
          </rPr>
          <t>We are unable to provide data split between Counter 4 and 5.</t>
        </r>
      </text>
    </comment>
    <comment ref="AH45" authorId="0" shapeId="0" xr:uid="{00000000-0006-0000-0100-0000B8010000}">
      <text>
        <r>
          <rPr>
            <sz val="9"/>
            <color indexed="81"/>
            <rFont val="Tahoma"/>
            <charset val="1"/>
          </rPr>
          <t>We are unable to provide data split between Counter 4 and 5.</t>
        </r>
      </text>
    </comment>
    <comment ref="AM45" authorId="0" shapeId="0" xr:uid="{00000000-0006-0000-0100-0000B9010000}">
      <text>
        <r>
          <rPr>
            <sz val="9"/>
            <color indexed="81"/>
            <rFont val="Tahoma"/>
            <charset val="1"/>
          </rPr>
          <t>Total includes NA responses</t>
        </r>
      </text>
    </comment>
    <comment ref="AN45" authorId="0" shapeId="0" xr:uid="{00000000-0006-0000-0100-0000BA010000}">
      <text>
        <r>
          <rPr>
            <sz val="9"/>
            <color indexed="81"/>
            <rFont val="Tahoma"/>
            <charset val="1"/>
          </rPr>
          <t>Total includes NA responses</t>
        </r>
      </text>
    </comment>
    <comment ref="AP45" authorId="0" shapeId="0" xr:uid="{00000000-0006-0000-0100-0000BB010000}">
      <text>
        <r>
          <rPr>
            <sz val="9"/>
            <color indexed="81"/>
            <rFont val="Tahoma"/>
            <charset val="1"/>
          </rPr>
          <t>Total includes NA responses</t>
        </r>
      </text>
    </comment>
    <comment ref="AR45" authorId="0" shapeId="0" xr:uid="{00000000-0006-0000-0100-0000BC010000}">
      <text>
        <r>
          <rPr>
            <sz val="9"/>
            <color indexed="81"/>
            <rFont val="Tahoma"/>
            <charset val="1"/>
          </rPr>
          <t>Decrease due to COVID-19 related lockdowns</t>
        </r>
      </text>
    </comment>
    <comment ref="AS45" authorId="0" shapeId="0" xr:uid="{00000000-0006-0000-0100-0000BD010000}">
      <text>
        <r>
          <rPr>
            <sz val="9"/>
            <color indexed="81"/>
            <rFont val="Tahoma"/>
            <charset val="1"/>
          </rPr>
          <t>Decrease due to COVID-19 related lockdowns</t>
        </r>
      </text>
    </comment>
    <comment ref="AV45" authorId="0" shapeId="0" xr:uid="{00000000-0006-0000-0100-0000BE010000}">
      <text>
        <r>
          <rPr>
            <sz val="9"/>
            <color indexed="81"/>
            <rFont val="Tahoma"/>
            <charset val="1"/>
          </rPr>
          <t>We are unable to split between full and fixed term subtotals</t>
        </r>
      </text>
    </comment>
    <comment ref="AW45" authorId="0" shapeId="0" xr:uid="{00000000-0006-0000-0100-0000BF010000}">
      <text>
        <r>
          <rPr>
            <sz val="9"/>
            <color indexed="81"/>
            <rFont val="Tahoma"/>
            <charset val="1"/>
          </rPr>
          <t xml:space="preserve">We are unable to split between full and fixed term subtotals
</t>
        </r>
      </text>
    </comment>
    <comment ref="AX45" authorId="0" shapeId="0" xr:uid="{00000000-0006-0000-0100-0000C0010000}">
      <text>
        <r>
          <rPr>
            <sz val="9"/>
            <color indexed="81"/>
            <rFont val="Tahoma"/>
            <charset val="1"/>
          </rPr>
          <t>We are unable to split between full and fixed term subtotals</t>
        </r>
      </text>
    </comment>
    <comment ref="AY45" authorId="0" shapeId="0" xr:uid="{00000000-0006-0000-0100-0000C1010000}">
      <text>
        <r>
          <rPr>
            <sz val="9"/>
            <color indexed="81"/>
            <rFont val="Tahoma"/>
            <charset val="1"/>
          </rPr>
          <t>We are unable to split between full and fixed term subtotals</t>
        </r>
      </text>
    </comment>
    <comment ref="AZ45" authorId="0" shapeId="0" xr:uid="{00000000-0006-0000-0100-0000C2010000}">
      <text>
        <r>
          <rPr>
            <sz val="9"/>
            <color indexed="81"/>
            <rFont val="Tahoma"/>
            <charset val="1"/>
          </rPr>
          <t>Total salaries figure $6,268,803: we are unable to split between full and fixed term subtotals</t>
        </r>
      </text>
    </comment>
    <comment ref="CO45" authorId="0" shapeId="0" xr:uid="{00000000-0006-0000-0100-0000C3010000}">
      <text>
        <r>
          <rPr>
            <sz val="9"/>
            <color indexed="81"/>
            <rFont val="Tahoma"/>
            <charset val="1"/>
          </rPr>
          <t xml:space="preserve">Covid-related physical distancing disrupted seating arrangements;  refurbishments and changes to floor space increased availability of seating. </t>
        </r>
      </text>
    </comment>
    <comment ref="I46" authorId="0" shapeId="0" xr:uid="{00000000-0006-0000-0100-0000C4010000}">
      <text>
        <r>
          <rPr>
            <sz val="9"/>
            <color indexed="81"/>
            <rFont val="Tahoma"/>
            <charset val="1"/>
          </rPr>
          <t>Includes streaming video only</t>
        </r>
      </text>
    </comment>
    <comment ref="T46" authorId="0" shapeId="0" xr:uid="{00000000-0006-0000-0100-0000C5010000}">
      <text>
        <r>
          <rPr>
            <sz val="9"/>
            <color indexed="81"/>
            <rFont val="Tahoma"/>
            <charset val="1"/>
          </rPr>
          <t>This is the number of titles; previously reported the number of volumes/issues held.</t>
        </r>
      </text>
    </comment>
    <comment ref="AC46" authorId="0" shapeId="0" xr:uid="{00000000-0006-0000-0100-0000C6010000}">
      <text>
        <r>
          <rPr>
            <sz val="9"/>
            <color indexed="81"/>
            <rFont val="Tahoma"/>
            <charset val="1"/>
          </rPr>
          <t>Mixture of COUNTER 4 and COUNTER 5 depending on availability</t>
        </r>
      </text>
    </comment>
    <comment ref="AE46" authorId="0" shapeId="0" xr:uid="{00000000-0006-0000-0100-0000C7010000}">
      <text>
        <r>
          <rPr>
            <sz val="9"/>
            <color indexed="81"/>
            <rFont val="Tahoma"/>
            <charset val="1"/>
          </rPr>
          <t>Including renewals (and auto-renewals).</t>
        </r>
      </text>
    </comment>
    <comment ref="AF46" authorId="0" shapeId="0" xr:uid="{00000000-0006-0000-0100-0000C8010000}">
      <text>
        <r>
          <rPr>
            <sz val="9"/>
            <color indexed="81"/>
            <rFont val="Tahoma"/>
            <charset val="1"/>
          </rPr>
          <t xml:space="preserve"> _x000D_
Total includes NA responses</t>
        </r>
      </text>
    </comment>
    <comment ref="AH46" authorId="0" shapeId="0" xr:uid="{00000000-0006-0000-0100-0000C9010000}">
      <text>
        <r>
          <rPr>
            <sz val="9"/>
            <color indexed="81"/>
            <rFont val="Tahoma"/>
            <charset val="1"/>
          </rPr>
          <t>Includes our top 6 publishers only</t>
        </r>
      </text>
    </comment>
    <comment ref="AI46" authorId="0" shapeId="0" xr:uid="{00000000-0006-0000-0100-0000CA010000}">
      <text>
        <r>
          <rPr>
            <sz val="9"/>
            <color indexed="81"/>
            <rFont val="Tahoma"/>
            <charset val="1"/>
          </rPr>
          <t>Including renewals (and auto-renewals).</t>
        </r>
      </text>
    </comment>
    <comment ref="AJ46" authorId="0" shapeId="0" xr:uid="{00000000-0006-0000-0100-0000CB010000}">
      <text>
        <r>
          <rPr>
            <sz val="9"/>
            <color indexed="81"/>
            <rFont val="Tahoma"/>
            <charset val="1"/>
          </rPr>
          <t xml:space="preserve"> _x000D_
Total incomplete as some values contain CP _x000D_
Total includes estimated values</t>
        </r>
      </text>
    </comment>
    <comment ref="AK46" authorId="0" shapeId="0" xr:uid="{00000000-0006-0000-0100-0000CC010000}">
      <text>
        <r>
          <rPr>
            <sz val="9"/>
            <color indexed="81"/>
            <rFont val="Tahoma"/>
            <charset val="1"/>
          </rPr>
          <t>video streaming</t>
        </r>
      </text>
    </comment>
    <comment ref="AL46" authorId="0" shapeId="0" xr:uid="{00000000-0006-0000-0100-0000CD010000}">
      <text>
        <r>
          <rPr>
            <sz val="9"/>
            <color indexed="81"/>
            <rFont val="Tahoma"/>
            <charset val="1"/>
          </rPr>
          <t>Including renewals (and auto-renewals).</t>
        </r>
      </text>
    </comment>
    <comment ref="AN46" authorId="0" shapeId="0" xr:uid="{00000000-0006-0000-0100-0000CE010000}">
      <text>
        <r>
          <rPr>
            <sz val="9"/>
            <color indexed="81"/>
            <rFont val="Tahoma"/>
            <charset val="1"/>
          </rPr>
          <t xml:space="preserve"> _x000D_
Total incomplete as some values contain CP _x000D_
Total includes estimated values _x000D_
Total includes NA responses</t>
        </r>
      </text>
    </comment>
    <comment ref="BE46" authorId="0" shapeId="0" xr:uid="{00000000-0006-0000-0100-0000CF010000}">
      <text>
        <r>
          <rPr>
            <sz val="9"/>
            <color indexed="81"/>
            <rFont val="Tahoma"/>
            <charset val="1"/>
          </rPr>
          <t>Number as at end of year following restructure in which admin was lost</t>
        </r>
      </text>
    </comment>
    <comment ref="CO46" authorId="0" shapeId="0" xr:uid="{00000000-0006-0000-0100-0000D0010000}">
      <text>
        <r>
          <rPr>
            <sz val="9"/>
            <color indexed="81"/>
            <rFont val="Tahoma"/>
            <charset val="1"/>
          </rPr>
          <t>L0(467)_x000D_
L1(456)_x000D_
L2(165)</t>
        </r>
      </text>
    </comment>
    <comment ref="CR46" authorId="0" shapeId="0" xr:uid="{00000000-0006-0000-0100-0000D1010000}">
      <text>
        <r>
          <rPr>
            <sz val="9"/>
            <color indexed="81"/>
            <rFont val="Tahoma"/>
            <charset val="1"/>
          </rPr>
          <t>Previous years misread definition and included all metadata records even where the output is in the repository.</t>
        </r>
      </text>
    </comment>
    <comment ref="CS46" authorId="0" shapeId="0" xr:uid="{00000000-0006-0000-0100-0000D2010000}">
      <text>
        <r>
          <rPr>
            <sz val="9"/>
            <color indexed="81"/>
            <rFont val="Tahoma"/>
            <charset val="1"/>
          </rPr>
          <t>Set up new report to capture unique pageviews excluding admin pages</t>
        </r>
      </text>
    </comment>
    <comment ref="L47" authorId="0" shapeId="0" xr:uid="{00000000-0006-0000-0100-0000D3010000}">
      <text>
        <r>
          <rPr>
            <sz val="9"/>
            <color indexed="81"/>
            <rFont val="Tahoma"/>
            <charset val="1"/>
          </rPr>
          <t>Total incomplete as some values contain CP</t>
        </r>
      </text>
    </comment>
    <comment ref="M47" authorId="0" shapeId="0" xr:uid="{00000000-0006-0000-0100-0000D4010000}">
      <text>
        <r>
          <rPr>
            <sz val="9"/>
            <color indexed="81"/>
            <rFont val="Tahoma"/>
            <charset val="1"/>
          </rPr>
          <t xml:space="preserve"> Total incomplete as some values contain CP</t>
        </r>
      </text>
    </comment>
    <comment ref="N47" authorId="0" shapeId="0" xr:uid="{00000000-0006-0000-0100-0000D5010000}">
      <text>
        <r>
          <rPr>
            <sz val="9"/>
            <color indexed="81"/>
            <rFont val="Tahoma"/>
            <charset val="1"/>
          </rPr>
          <t xml:space="preserve"> Total incomplete as some values contain CP</t>
        </r>
      </text>
    </comment>
    <comment ref="AC47" authorId="0" shapeId="0" xr:uid="{00000000-0006-0000-0100-0000D6010000}">
      <text>
        <r>
          <rPr>
            <sz val="9"/>
            <color indexed="81"/>
            <rFont val="Tahoma"/>
            <charset val="1"/>
          </rPr>
          <t>Most eBook publisher's have moved from COUNTER 4 to COUNTER 5 and are no longer reporting COUNTER 4</t>
        </r>
      </text>
    </comment>
    <comment ref="AD47" authorId="0" shapeId="0" xr:uid="{00000000-0006-0000-0100-0000D7010000}">
      <text>
        <r>
          <rPr>
            <sz val="9"/>
            <color indexed="81"/>
            <rFont val="Tahoma"/>
            <charset val="1"/>
          </rPr>
          <t>We use Springshareâ€™s analytics product, LibInsight, to harvest usage statistics. At this time, LibInsight reports offer no way separate BOOK Total Item Requests from JOURNAL Total Item Requests. Therefore we are unable to provide this usage metric. The Total Item Requests for BOTH books and journals for 2020 was 3,671,177.</t>
        </r>
      </text>
    </comment>
    <comment ref="AF47" authorId="0" shapeId="0" xr:uid="{00000000-0006-0000-0100-0000D8010000}">
      <text>
        <r>
          <rPr>
            <sz val="9"/>
            <color indexed="81"/>
            <rFont val="Tahoma"/>
            <charset val="1"/>
          </rPr>
          <t>Total incomplete as some values contain CP</t>
        </r>
      </text>
    </comment>
    <comment ref="AG47" authorId="0" shapeId="0" xr:uid="{00000000-0006-0000-0100-0000D9010000}">
      <text>
        <r>
          <rPr>
            <sz val="9"/>
            <color indexed="81"/>
            <rFont val="Tahoma"/>
            <charset val="1"/>
          </rPr>
          <t>Most Journal publisher's have moved from COUNTER 4 to COUNTER 5 and are no longer reporting COUNTER 4</t>
        </r>
      </text>
    </comment>
    <comment ref="AH47" authorId="0" shapeId="0" xr:uid="{00000000-0006-0000-0100-0000DA010000}">
      <text>
        <r>
          <rPr>
            <sz val="9"/>
            <color indexed="81"/>
            <rFont val="Tahoma"/>
            <charset val="1"/>
          </rPr>
          <t>We use Springshareâ€™s analytics product, LibInsight, to harvest usage statistics. At this time, LibInsight reports offer no way separate JOURNAL Total Item Requests from BOOK Total Item Requests. Therefore we are unable to provide this usage metric. The Total Item Requests for BOTH books and journals for 2020 was 3,671,177.</t>
        </r>
      </text>
    </comment>
    <comment ref="AI47" authorId="0" shapeId="0" xr:uid="{00000000-0006-0000-0100-0000DB010000}">
      <text>
        <r>
          <rPr>
            <sz val="9"/>
            <color indexed="81"/>
            <rFont val="Tahoma"/>
            <charset val="1"/>
          </rPr>
          <t>We don't loan Physical Journals</t>
        </r>
      </text>
    </comment>
    <comment ref="AJ47" authorId="0" shapeId="0" xr:uid="{00000000-0006-0000-0100-0000DC010000}">
      <text>
        <r>
          <rPr>
            <sz val="9"/>
            <color indexed="81"/>
            <rFont val="Tahoma"/>
            <charset val="1"/>
          </rPr>
          <t>Total incomplete as some values contain CP</t>
        </r>
      </text>
    </comment>
    <comment ref="AM47" authorId="0" shapeId="0" xr:uid="{00000000-0006-0000-0100-0000DD010000}">
      <text>
        <r>
          <rPr>
            <sz val="9"/>
            <color indexed="81"/>
            <rFont val="Tahoma"/>
            <charset val="1"/>
          </rPr>
          <t>Total incomplete as some values contain CP</t>
        </r>
      </text>
    </comment>
    <comment ref="AN47" authorId="0" shapeId="0" xr:uid="{00000000-0006-0000-0100-0000DE010000}">
      <text>
        <r>
          <rPr>
            <sz val="9"/>
            <color indexed="81"/>
            <rFont val="Tahoma"/>
            <charset val="1"/>
          </rPr>
          <t>Total incomplete as some values contain CP</t>
        </r>
      </text>
    </comment>
    <comment ref="AO47" authorId="0" shapeId="0" xr:uid="{00000000-0006-0000-0100-0000DF010000}">
      <text>
        <r>
          <rPr>
            <sz val="9"/>
            <color indexed="81"/>
            <rFont val="Tahoma"/>
            <charset val="1"/>
          </rPr>
          <t>Total incomplete as some values contain CP</t>
        </r>
      </text>
    </comment>
    <comment ref="AP47" authorId="0" shapeId="0" xr:uid="{00000000-0006-0000-0100-0000E0010000}">
      <text>
        <r>
          <rPr>
            <sz val="9"/>
            <color indexed="81"/>
            <rFont val="Tahoma"/>
            <charset val="1"/>
          </rPr>
          <t>Total incomplete as some values contain CP</t>
        </r>
      </text>
    </comment>
    <comment ref="BA47" authorId="0" shapeId="0" xr:uid="{00000000-0006-0000-0100-0000E1010000}">
      <text>
        <r>
          <rPr>
            <sz val="9"/>
            <color indexed="81"/>
            <rFont val="Tahoma"/>
            <charset val="1"/>
          </rPr>
          <t xml:space="preserve">Operations expenditure is significantly lower than previous year because of definition update to exclude internal charges and depreciation_x000D_
</t>
        </r>
      </text>
    </comment>
    <comment ref="CN48" authorId="0" shapeId="0" xr:uid="{00000000-0006-0000-0100-0000E2010000}">
      <text>
        <r>
          <rPr>
            <sz val="9"/>
            <color indexed="81"/>
            <rFont val="Tahoma"/>
            <charset val="1"/>
          </rPr>
          <t>One Library consolidated within General Library in 2020</t>
        </r>
      </text>
    </comment>
    <comment ref="G49" authorId="0" shapeId="0" xr:uid="{00000000-0006-0000-0100-0000E3010000}">
      <text>
        <r>
          <rPr>
            <sz val="9"/>
            <color indexed="81"/>
            <rFont val="Tahoma"/>
            <charset val="1"/>
          </rPr>
          <t>Cancellation exercise with focus on print serials reduction</t>
        </r>
      </text>
    </comment>
    <comment ref="I49" authorId="0" shapeId="0" xr:uid="{00000000-0006-0000-0100-0000E4010000}">
      <text>
        <r>
          <rPr>
            <sz val="9"/>
            <color indexed="81"/>
            <rFont val="Tahoma"/>
            <charset val="1"/>
          </rPr>
          <t>Demand for streaming video</t>
        </r>
      </text>
    </comment>
    <comment ref="T49" authorId="0" shapeId="0" xr:uid="{00000000-0006-0000-0100-0000E5010000}">
      <text>
        <r>
          <rPr>
            <sz val="9"/>
            <color indexed="81"/>
            <rFont val="Tahoma"/>
            <charset val="1"/>
          </rPr>
          <t>Cancellation exercise in 2020 to further reduce our print</t>
        </r>
      </text>
    </comment>
    <comment ref="V49" authorId="0" shapeId="0" xr:uid="{00000000-0006-0000-0100-0000E6010000}">
      <text>
        <r>
          <rPr>
            <sz val="9"/>
            <color indexed="81"/>
            <rFont val="Tahoma"/>
            <charset val="1"/>
          </rPr>
          <t>UC had 2 citation databases, 25 A&amp;I databases and 6 Finance databases.   Video collections: Kanopy (8,081 products),Alexander Street Press (1421 titles); eTV; GDC Vault (12,000 titles); Primal Pictures (210 Titles); Videatives (360 titles). HSTalks (1,500 audio presentations). We were unable to determine the number of videos available to us in eTV.</t>
        </r>
      </text>
    </comment>
    <comment ref="X49" authorId="0" shapeId="0" xr:uid="{00000000-0006-0000-0100-0000E7010000}">
      <text>
        <r>
          <rPr>
            <sz val="9"/>
            <color indexed="81"/>
            <rFont val="Tahoma"/>
            <charset val="1"/>
          </rPr>
          <t xml:space="preserve">Total includes estimated values 
</t>
        </r>
      </text>
    </comment>
    <comment ref="Y49" authorId="0" shapeId="0" xr:uid="{00000000-0006-0000-0100-0000E8010000}">
      <text>
        <r>
          <rPr>
            <sz val="9"/>
            <color indexed="81"/>
            <rFont val="Tahoma"/>
            <charset val="1"/>
          </rPr>
          <t>Total includes estimated values</t>
        </r>
      </text>
    </comment>
    <comment ref="AA49" authorId="0" shapeId="0" xr:uid="{00000000-0006-0000-0100-0000E9010000}">
      <text>
        <r>
          <rPr>
            <sz val="9"/>
            <color indexed="81"/>
            <rFont val="Tahoma"/>
            <charset val="1"/>
          </rPr>
          <t>Total includes estimated values</t>
        </r>
      </text>
    </comment>
    <comment ref="AK49" authorId="0" shapeId="0" xr:uid="{00000000-0006-0000-0100-0000EA010000}">
      <text>
        <r>
          <rPr>
            <sz val="9"/>
            <color indexed="81"/>
            <rFont val="Tahoma"/>
            <charset val="1"/>
          </rPr>
          <t>This figure is a guesstimate. Kanopy: 19,296 unique visitor sessions, 24,956 video page browsed, 7,070  videos played, 196,400 minutes viewed. Alexander Street Press: number of Successful Multimedia Full Content Unit Requests by Month and Collection; 471. Artfilms: total number of video plays: 312; eTV: views: 21,732; DownloadS: 274. Primal Pictures: total logins: 2,307; total duration hours 1,309.  HS Talks views 81 GDC Vault 165 plays.</t>
        </r>
      </text>
    </comment>
    <comment ref="AM49" authorId="0" shapeId="0" xr:uid="{00000000-0006-0000-0100-0000EB010000}">
      <text>
        <r>
          <rPr>
            <sz val="9"/>
            <color indexed="81"/>
            <rFont val="Tahoma"/>
            <charset val="1"/>
          </rPr>
          <t xml:space="preserve"> Total includes estimated values</t>
        </r>
      </text>
    </comment>
    <comment ref="AN49" authorId="0" shapeId="0" xr:uid="{00000000-0006-0000-0100-0000EC010000}">
      <text>
        <r>
          <rPr>
            <sz val="9"/>
            <color indexed="81"/>
            <rFont val="Tahoma"/>
            <charset val="1"/>
          </rPr>
          <t xml:space="preserve"> Total includes estimated values</t>
        </r>
      </text>
    </comment>
    <comment ref="AP49" authorId="0" shapeId="0" xr:uid="{00000000-0006-0000-0100-0000ED010000}">
      <text>
        <r>
          <rPr>
            <sz val="9"/>
            <color indexed="81"/>
            <rFont val="Tahoma"/>
            <charset val="1"/>
          </rPr>
          <t>Total includes estimated values</t>
        </r>
      </text>
    </comment>
    <comment ref="CL49" authorId="0" shapeId="0" xr:uid="{00000000-0006-0000-0100-0000EE010000}">
      <text>
        <r>
          <rPr>
            <sz val="9"/>
            <color indexed="81"/>
            <rFont val="Tahoma"/>
            <charset val="1"/>
          </rPr>
          <t xml:space="preserve">The 2020 count expected to be far lower than 2019 as free membership trial was stopped and due to COVID 19 lockdown we suspended processing new memberships for several months of the year. _x000D_
</t>
        </r>
      </text>
    </comment>
    <comment ref="CL50" authorId="0" shapeId="0" xr:uid="{00000000-0006-0000-0100-0000EF010000}">
      <text>
        <r>
          <rPr>
            <sz val="9"/>
            <color indexed="81"/>
            <rFont val="Tahoma"/>
            <charset val="1"/>
          </rPr>
          <t>Hocken, Otago Museum, DHBs, ULANZ</t>
        </r>
      </text>
    </comment>
    <comment ref="AC52" authorId="0" shapeId="0" xr:uid="{00000000-0006-0000-0100-0000F0010000}">
      <text>
        <r>
          <rPr>
            <sz val="9"/>
            <color indexed="81"/>
            <rFont val="Tahoma"/>
            <charset val="1"/>
          </rPr>
          <t>This figure is taken from JUSP</t>
        </r>
      </text>
    </comment>
    <comment ref="AD52" authorId="0" shapeId="0" xr:uid="{00000000-0006-0000-0100-0000F1010000}">
      <text>
        <r>
          <rPr>
            <sz val="9"/>
            <color indexed="81"/>
            <rFont val="Tahoma"/>
            <charset val="1"/>
          </rPr>
          <t>Taken from JUSP</t>
        </r>
      </text>
    </comment>
    <comment ref="AE52" authorId="0" shapeId="0" xr:uid="{00000000-0006-0000-0100-0000F2010000}">
      <text>
        <r>
          <rPr>
            <sz val="9"/>
            <color indexed="81"/>
            <rFont val="Tahoma"/>
            <charset val="1"/>
          </rPr>
          <t>Impact of COVID-19 Lock down in April-May and Level 3 and Level 2.</t>
        </r>
      </text>
    </comment>
    <comment ref="AG52" authorId="0" shapeId="0" xr:uid="{00000000-0006-0000-0100-0000F3010000}">
      <text>
        <r>
          <rPr>
            <sz val="9"/>
            <color indexed="81"/>
            <rFont val="Tahoma"/>
            <charset val="1"/>
          </rPr>
          <t>Counter 4 stats are not available</t>
        </r>
      </text>
    </comment>
    <comment ref="AI52" authorId="0" shapeId="0" xr:uid="{00000000-0006-0000-0100-0000F4010000}">
      <text>
        <r>
          <rPr>
            <sz val="9"/>
            <color indexed="81"/>
            <rFont val="Tahoma"/>
            <charset val="1"/>
          </rPr>
          <t>Impact of COVID-19 Lock down in April-May and Level 3 and Level 2.</t>
        </r>
      </text>
    </comment>
    <comment ref="AK52" authorId="0" shapeId="0" xr:uid="{00000000-0006-0000-0100-0000F5010000}">
      <text>
        <r>
          <rPr>
            <sz val="9"/>
            <color indexed="81"/>
            <rFont val="Tahoma"/>
            <charset val="1"/>
          </rPr>
          <t>Streaming media</t>
        </r>
      </text>
    </comment>
    <comment ref="AL52" authorId="0" shapeId="0" xr:uid="{00000000-0006-0000-0100-0000F6010000}">
      <text>
        <r>
          <rPr>
            <sz val="9"/>
            <color indexed="81"/>
            <rFont val="Tahoma"/>
            <charset val="1"/>
          </rPr>
          <t>Impact of COVID-19 Lock down in April-May and Level 3 and Level 2.</t>
        </r>
      </text>
    </comment>
    <comment ref="CL52" authorId="0" shapeId="0" xr:uid="{00000000-0006-0000-0100-0000F7010000}">
      <text>
        <r>
          <rPr>
            <sz val="9"/>
            <color indexed="81"/>
            <rFont val="Tahoma"/>
            <charset val="1"/>
          </rPr>
          <t>25 ULANZ,+ (149 Alumni, 9 Readers, 63 Community Borrowers)  2019 figure incorrect</t>
        </r>
      </text>
    </comment>
    <comment ref="CS52" authorId="0" shapeId="0" xr:uid="{00000000-0006-0000-0100-0000F8010000}">
      <text>
        <r>
          <rPr>
            <sz val="9"/>
            <color indexed="81"/>
            <rFont val="Tahoma"/>
            <charset val="1"/>
          </rPr>
          <t>203,072 - views; 90,798 - downloads</t>
        </r>
      </text>
    </comment>
  </commentList>
</comments>
</file>

<file path=xl/sharedStrings.xml><?xml version="1.0" encoding="utf-8"?>
<sst xmlns="http://schemas.openxmlformats.org/spreadsheetml/2006/main" count="494" uniqueCount="213">
  <si>
    <t>CAUL</t>
  </si>
  <si>
    <t>CONZUL</t>
  </si>
  <si>
    <t>EXPENDITURE</t>
  </si>
  <si>
    <t>Total Library Expenditure</t>
  </si>
  <si>
    <t>Total Expenditure on Salaries</t>
  </si>
  <si>
    <t>Percentage Expenditure on Salaries</t>
  </si>
  <si>
    <t>Total Expenditure on Information Resources</t>
  </si>
  <si>
    <t>Percentage Expenditure on Information Resources</t>
  </si>
  <si>
    <t>Average Information Resources Expenditure per Population Member</t>
  </si>
  <si>
    <t>INFORMATION RESOURCES</t>
  </si>
  <si>
    <t>LIBRARY USAGE</t>
  </si>
  <si>
    <t>Total Items Borrowed</t>
  </si>
  <si>
    <t>RESEARCH OUTPUTS</t>
  </si>
  <si>
    <t>POPULATION</t>
  </si>
  <si>
    <t>Total University Population (FTE)</t>
  </si>
  <si>
    <t>Total Library Staff (FTE)</t>
  </si>
  <si>
    <t>Library Staff per 100 Population Members</t>
  </si>
  <si>
    <t>Valid Number</t>
  </si>
  <si>
    <t>Upper Quartile</t>
  </si>
  <si>
    <t>Lower Quartile</t>
  </si>
  <si>
    <t>Median</t>
  </si>
  <si>
    <t>Standard Deviation</t>
  </si>
  <si>
    <t>Mean</t>
  </si>
  <si>
    <t>Total</t>
  </si>
  <si>
    <t>Sub Total - New Zealand</t>
  </si>
  <si>
    <t>Sub Total - Australia</t>
  </si>
  <si>
    <t>Victoria University of Wellington</t>
  </si>
  <si>
    <t>CP</t>
  </si>
  <si>
    <t>University of Waikato</t>
  </si>
  <si>
    <t>University of Otago</t>
  </si>
  <si>
    <t>University of Canterbury</t>
  </si>
  <si>
    <t>University of Auckland</t>
  </si>
  <si>
    <t>Massey University</t>
  </si>
  <si>
    <t>Lincoln University</t>
  </si>
  <si>
    <t>New Zealand</t>
  </si>
  <si>
    <t>Western Sydney University</t>
  </si>
  <si>
    <t>Victoria University</t>
  </si>
  <si>
    <t>University of Wollongong</t>
  </si>
  <si>
    <t>University of Western Australia</t>
  </si>
  <si>
    <t>University of Tasmania</t>
  </si>
  <si>
    <t>University of Sydney</t>
  </si>
  <si>
    <t>University of Southern Queensland</t>
  </si>
  <si>
    <t>University of South Australia</t>
  </si>
  <si>
    <t>University of Queensland</t>
  </si>
  <si>
    <t>University of Newcastle</t>
  </si>
  <si>
    <t>University of New South Wales</t>
  </si>
  <si>
    <t>University of New England</t>
  </si>
  <si>
    <t>University of Melbourne</t>
  </si>
  <si>
    <t>University of Canberra</t>
  </si>
  <si>
    <t>University of Adelaide</t>
  </si>
  <si>
    <t>Swinburne University of Technology</t>
  </si>
  <si>
    <t>Southern Cross University</t>
  </si>
  <si>
    <t>RMIT University</t>
  </si>
  <si>
    <t>Queensland University of Technology</t>
  </si>
  <si>
    <t>Murdoch University</t>
  </si>
  <si>
    <t>Monash University</t>
  </si>
  <si>
    <t>Macquarie University</t>
  </si>
  <si>
    <t>La Trobe University</t>
  </si>
  <si>
    <t>James Cook University</t>
  </si>
  <si>
    <t>Griffith University</t>
  </si>
  <si>
    <t>Flinders University of South Australia</t>
  </si>
  <si>
    <t>Edith Cowan University</t>
  </si>
  <si>
    <t>Deakin University</t>
  </si>
  <si>
    <t>Curtin University</t>
  </si>
  <si>
    <t>Charles Sturt University</t>
  </si>
  <si>
    <t>Central Queensland University</t>
  </si>
  <si>
    <t>Bond University</t>
  </si>
  <si>
    <t>Australian National University</t>
  </si>
  <si>
    <t>Australian Catholic University</t>
  </si>
  <si>
    <t>Australia</t>
  </si>
  <si>
    <t>OPTIONAL</t>
  </si>
  <si>
    <t>Population: Total Persons</t>
  </si>
  <si>
    <t>INSTITUTIONAL REPOSITORY</t>
  </si>
  <si>
    <t>LIBRARY EXPENDITURE</t>
  </si>
  <si>
    <t>LIBRARY STAFF</t>
  </si>
  <si>
    <t xml:space="preserve">Expenditure: All Information Resources (TOTAL) </t>
  </si>
  <si>
    <t xml:space="preserve">Title Holdings: Books (Digital) </t>
  </si>
  <si>
    <t xml:space="preserve">Title Holdings: Journals (TOTAL) </t>
  </si>
  <si>
    <t xml:space="preserve">Title Holdings: Journals (Digital) </t>
  </si>
  <si>
    <t>Institutional Repository: Research Outputs</t>
  </si>
  <si>
    <t>Institutional Repository: Research Outputs (Usage)</t>
  </si>
  <si>
    <t>Information Resources: Sharing (Loaned Items)</t>
  </si>
  <si>
    <t xml:space="preserve">Expenditure: All Information Resources (TOTAL) / Population: Total FTE/EFTSU </t>
  </si>
  <si>
    <t>Library Staff FTE: Positions (TOTAL)</t>
  </si>
  <si>
    <t>Population: Total FTE/EFTSU</t>
  </si>
  <si>
    <t>1A: INFORMATION RESOURCES: EXPENDITURE</t>
  </si>
  <si>
    <t>1B: INFORMATION RESOURCES: TITLE HOLDINGS</t>
  </si>
  <si>
    <t>1C: INFORMATION RESOURCES: USAGE</t>
  </si>
  <si>
    <t>1D: INFORMATION RESOURCES: SHARING</t>
  </si>
  <si>
    <t>LIBRARY CLIENTS (POPULATION)</t>
  </si>
  <si>
    <t>LIBRARY FACILITIES</t>
  </si>
  <si>
    <t>Expenditure: Books (Digital)</t>
  </si>
  <si>
    <t>Expenditure: Books (Physical)</t>
  </si>
  <si>
    <t>Expenditure: Books (TOTAL)</t>
  </si>
  <si>
    <t>Expenditure: Journals (Digital)</t>
  </si>
  <si>
    <t>Expenditure: Journals (Physical)</t>
  </si>
  <si>
    <t>Expenditure: Journals (TOTAL)</t>
  </si>
  <si>
    <t>Expenditure: Other Information Resources (Digital)</t>
  </si>
  <si>
    <t>Expenditure: Other Information Resources (Physical)</t>
  </si>
  <si>
    <t>Expenditure: Other Information Resources (TOTAL)</t>
  </si>
  <si>
    <t>Expenditure: All Information Resources (Digital)</t>
  </si>
  <si>
    <t>Expenditure: All Information Resources (Physical)</t>
  </si>
  <si>
    <t>Title Holdings: Books (Digital)</t>
  </si>
  <si>
    <t>Title Holdings: Books (Physical)</t>
  </si>
  <si>
    <t xml:space="preserve">Title Holdings: Books (TOTAL) </t>
  </si>
  <si>
    <t>Title Holdings: Journals (Digital)</t>
  </si>
  <si>
    <t>Title Holdings: Journals (Physical)</t>
  </si>
  <si>
    <t>Title Holdings: Journals (TOTAL)</t>
  </si>
  <si>
    <t>Title Holdings: Other Information Resources (Digital)</t>
  </si>
  <si>
    <t>Title Holdings: Other Information Resources (Physical)</t>
  </si>
  <si>
    <t>Title Holdings: Other Information Resources (TOTAL)</t>
  </si>
  <si>
    <t xml:space="preserve">Title Holdings: All Information Resources (Digital) </t>
  </si>
  <si>
    <t>Title Holdings: All Information Resources (Physical)</t>
  </si>
  <si>
    <t>Title Holdings: All Information Resources (TOTAL)</t>
  </si>
  <si>
    <t>Usage: Books (Physical)</t>
  </si>
  <si>
    <t>Usage: Books (TOTAL)</t>
  </si>
  <si>
    <t>Usage: Journals (Physical)</t>
  </si>
  <si>
    <t>Usage: Journals (TOTAL)</t>
  </si>
  <si>
    <t>Usage: Other Information Resources (Digital)</t>
  </si>
  <si>
    <t>Usage: Other Information Resources (Physical)</t>
  </si>
  <si>
    <t xml:space="preserve">Usage: Other Information Resources (TOTAL) </t>
  </si>
  <si>
    <t xml:space="preserve">Usage: All Information Resources (Digital) </t>
  </si>
  <si>
    <t xml:space="preserve">Usage: All Information Resources (Physical) </t>
  </si>
  <si>
    <t xml:space="preserve">Usage: All Information Resources (TOTAL) </t>
  </si>
  <si>
    <t>Information Resources: Sharing (Received Items)</t>
  </si>
  <si>
    <t>Information Resources: Sharing (Supplied Items)</t>
  </si>
  <si>
    <t>Library Expenditure: Salaries (Continuing Positions)</t>
  </si>
  <si>
    <t>Library Expenditure: Salaries (Fixed Term Positions)</t>
  </si>
  <si>
    <t xml:space="preserve">Library Expenditure: Salaries (Total Positions) </t>
  </si>
  <si>
    <t>Library Expenditure: Salaries (Casual Allocation)</t>
  </si>
  <si>
    <t xml:space="preserve">Library Expenditure: Salaries (TOTAL) </t>
  </si>
  <si>
    <t>Library Expenditure: Operations</t>
  </si>
  <si>
    <t xml:space="preserve">Library Expenditure: Information Resources </t>
  </si>
  <si>
    <t>Library Expenditure (TOTAL)</t>
  </si>
  <si>
    <t>Library Staff FTE: Continuing Positions</t>
  </si>
  <si>
    <t>Library Staff FTE: Fixed Term Positions</t>
  </si>
  <si>
    <t>Library Staff FTE: Positions</t>
  </si>
  <si>
    <t>Library Staff FTE: HEW 1</t>
  </si>
  <si>
    <t>Library Staff FTE: HEW 2</t>
  </si>
  <si>
    <t>Library Staff FTE: HEW 3</t>
  </si>
  <si>
    <t>Library Staff FTE: HEW 4</t>
  </si>
  <si>
    <t>Library Staff FTE: HEW 5</t>
  </si>
  <si>
    <t>Library Staff FTE: HEW 6</t>
  </si>
  <si>
    <t>Library Staff FTE: HEW 7</t>
  </si>
  <si>
    <t>Library Staff FTE: HEW 8</t>
  </si>
  <si>
    <t>Library Staff FTE: HEW 9</t>
  </si>
  <si>
    <t>Library Staff FTE: HEW 10</t>
  </si>
  <si>
    <t>Library Staff FTE: HEW 10+ / Executive</t>
  </si>
  <si>
    <t>Population: Staff (Academic Persons)</t>
  </si>
  <si>
    <t>Population: Staff (Other Persons)</t>
  </si>
  <si>
    <t xml:space="preserve">Population: Staff (TOTAL Persons) </t>
  </si>
  <si>
    <t>Population: Staff (Academic FTE)</t>
  </si>
  <si>
    <t>Population: Staff (Other FTE)</t>
  </si>
  <si>
    <t>Population: Staff (TOTAL FTE)</t>
  </si>
  <si>
    <t>Population: Students (Postgraduate Persons)</t>
  </si>
  <si>
    <t>Population: Students (Other Persons)</t>
  </si>
  <si>
    <t>Population: Students (TAFE/Non-tertiary Persons)</t>
  </si>
  <si>
    <t>Population: Students (TOTAL Persons)</t>
  </si>
  <si>
    <t>Population: Students (Postgraduate EFTSU)</t>
  </si>
  <si>
    <t>Population: Students (Other EFTSU)</t>
  </si>
  <si>
    <t>Population: Students (TAFE/Non-tertiary EFTSU)</t>
  </si>
  <si>
    <t>Population: Students (TOTAL EFTSU)</t>
  </si>
  <si>
    <t xml:space="preserve">Population: Total FTE/EFTSU </t>
  </si>
  <si>
    <t>Population: Students (External Persons)</t>
  </si>
  <si>
    <t xml:space="preserve">Population: Students (External EFTSU) </t>
  </si>
  <si>
    <t xml:space="preserve">Population: Non-institutional Persons </t>
  </si>
  <si>
    <t>Library Facilities: Number of Libraries</t>
  </si>
  <si>
    <t>Library Facilities: Number of Seats</t>
  </si>
  <si>
    <t>Institutional Repository: Research Metadata-only Records</t>
  </si>
  <si>
    <t>Charles Darwin University</t>
  </si>
  <si>
    <t>Federation University Australia</t>
  </si>
  <si>
    <t>University of Notre Dame</t>
  </si>
  <si>
    <t>University of Technology Sydney</t>
  </si>
  <si>
    <t>University of the Sunshine Coast</t>
  </si>
  <si>
    <t>Auckland University of Technology</t>
  </si>
  <si>
    <t>Library Expenditure: Salaries (TOTAL)</t>
  </si>
  <si>
    <t>Expenditure: All Information Resources (TOTAL) / Library Expenditure (TOTAL)</t>
  </si>
  <si>
    <t xml:space="preserve">Title Holdings: Journals (Digital) / Title Holdings: Journals (TOTAL) </t>
  </si>
  <si>
    <t>Title Holdings: Books (Digital) / Title Holdings: Books (TOTAL) + Title Holdings: Other Information Resources (TOTAL)</t>
  </si>
  <si>
    <t>Title Holdings: Books (TOTAL) + Title Holdings: Other Information Resources (TOTAL)</t>
  </si>
  <si>
    <t>Usage of all Information Resources</t>
  </si>
  <si>
    <t xml:space="preserve">Usage: Books (TOTAL) </t>
  </si>
  <si>
    <t>Total usage of books</t>
  </si>
  <si>
    <t>Total usage of journals</t>
  </si>
  <si>
    <t xml:space="preserve">Total usage of other Information Resources </t>
  </si>
  <si>
    <t>Total research outputs</t>
  </si>
  <si>
    <t xml:space="preserve">Total metadata records of research outputs </t>
  </si>
  <si>
    <t>Total research outputs (usage)</t>
  </si>
  <si>
    <t>Library Expenditure: Salaries (TOTAL) / Library Expenditure (TOTAL)</t>
  </si>
  <si>
    <t>Library Staff FTE: Positions (TOTAL)/Population: Total FTE/EFTSU*100</t>
  </si>
  <si>
    <t>In Progress</t>
  </si>
  <si>
    <t>Total Titles: Book &amp; Other Information Resources (books, monographs, etc.)</t>
  </si>
  <si>
    <t>Total Journal Titles (all formats)</t>
  </si>
  <si>
    <t>Total Journal (Digital) Titles</t>
  </si>
  <si>
    <t>Percentage Journals (Digital) of Journal Titles</t>
  </si>
  <si>
    <t>Total Books (Digital)</t>
  </si>
  <si>
    <t>Percentage Books (Digital) of all Books</t>
  </si>
  <si>
    <t>IR RESEARCH OUTPUTS</t>
  </si>
  <si>
    <t xml:space="preserve">Total metadata records of IR Research Outputs </t>
  </si>
  <si>
    <t>Total IR Research Outputs</t>
  </si>
  <si>
    <t>Total Research Outputs (usage)</t>
  </si>
  <si>
    <t>Total Titles: Journals (all formats)</t>
  </si>
  <si>
    <t>Total Titles: Books (All Formats)</t>
  </si>
  <si>
    <t>Total Journals (Digital)</t>
  </si>
  <si>
    <t>Percentage Journals (Digital) of all Journals</t>
  </si>
  <si>
    <t>Usage: Books (Digital) COUNTER Release 4</t>
  </si>
  <si>
    <t>Usage: Books (Digital) COUNTER Release 5</t>
  </si>
  <si>
    <t>Usage: Journals (Digital) COUNTER Release 4</t>
  </si>
  <si>
    <t>Usage: Journals (Digital) COUNTER Release 5</t>
  </si>
  <si>
    <t>CAUL Statistics</t>
  </si>
  <si>
    <t>2020 ACADEMIC LIBRARIES</t>
  </si>
  <si>
    <t>NULL</t>
  </si>
  <si>
    <t>Updated 26/11/21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</si>
</sst>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Red]\(&quot;$&quot;0\)"/>
    <numFmt numFmtId="166" formatCode="&quot;$&quot;0.00;[Red]\(&quot;$&quot;0.00\)"/>
  </numFmts>
  <fonts count="15" x14ac:knownFonts="1">
    <font>
      <sz val="11"/>
      <color theme="1"/>
      <name val="Calibri"/>
      <family val="2"/>
      <scheme val="minor"/>
    </font>
    <font>
      <b/>
      <sz val="11"/>
      <color theme="1"/>
      <name val="Calibri"/>
      <family val="2"/>
      <scheme val="minor"/>
    </font>
    <font>
      <sz val="10"/>
      <name val="Arial"/>
      <family val="2"/>
    </font>
    <font>
      <sz val="10"/>
      <name val="Arial"/>
      <family val="2"/>
    </font>
    <font>
      <i/>
      <sz val="11"/>
      <color theme="1"/>
      <name val="Calibri"/>
      <family val="2"/>
      <scheme val="minor"/>
    </font>
    <font>
      <sz val="10"/>
      <name val="Arial"/>
      <family val="2"/>
    </font>
    <font>
      <sz val="10"/>
      <name val="Arial"/>
    </font>
    <font>
      <b/>
      <sz val="10"/>
      <name val="Arial"/>
    </font>
    <font>
      <b/>
      <sz val="7"/>
      <name val="Arial"/>
    </font>
    <font>
      <b/>
      <i/>
      <sz val="5"/>
      <name val="Arial"/>
    </font>
    <font>
      <b/>
      <sz val="9"/>
      <name val="Arial"/>
    </font>
    <font>
      <sz val="9"/>
      <name val="Arial"/>
    </font>
    <font>
      <i/>
      <sz val="9"/>
      <name val="Arial"/>
    </font>
    <font>
      <sz val="9"/>
      <color indexed="81"/>
      <name val="Tahoma"/>
      <charset val="1"/>
    </font>
    <font>
      <sz val="9"/>
      <color rgb="FF000000"/>
      <name val="Tahoma"/>
      <charset val="1"/>
    </font>
  </fonts>
  <fills count="6">
    <fill>
      <patternFill patternType="none"/>
    </fill>
    <fill>
      <patternFill patternType="gray125"/>
    </fill>
    <fill>
      <patternFill patternType="solid">
        <fgColor indexed="31"/>
      </patternFill>
    </fill>
    <fill>
      <patternFill patternType="solid">
        <fgColor indexed="43"/>
      </patternFill>
    </fill>
    <fill>
      <patternFill patternType="gray125">
        <fgColor indexed="8"/>
        <bgColor indexed="31"/>
      </patternFill>
    </fill>
    <fill>
      <patternFill patternType="gray125">
        <fgColor indexed="8"/>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2" fillId="0" borderId="0"/>
    <xf numFmtId="0" fontId="3" fillId="0" borderId="0"/>
    <xf numFmtId="0" fontId="5" fillId="0" borderId="0"/>
    <xf numFmtId="0" fontId="6" fillId="0" borderId="0"/>
  </cellStyleXfs>
  <cellXfs count="57">
    <xf numFmtId="0" fontId="0" fillId="0" borderId="0" xfId="0"/>
    <xf numFmtId="9" fontId="0" fillId="0" borderId="0" xfId="0" applyNumberFormat="1"/>
    <xf numFmtId="0" fontId="1" fillId="0" borderId="0" xfId="0" applyFont="1"/>
    <xf numFmtId="0" fontId="0" fillId="0" borderId="0" xfId="0" applyAlignment="1">
      <alignment horizontal="left"/>
    </xf>
    <xf numFmtId="3" fontId="0" fillId="0" borderId="0" xfId="0" applyNumberFormat="1"/>
    <xf numFmtId="2" fontId="0" fillId="0" borderId="0" xfId="0" applyNumberFormat="1"/>
    <xf numFmtId="164" fontId="0" fillId="0" borderId="0" xfId="0" applyNumberFormat="1"/>
    <xf numFmtId="4" fontId="0" fillId="0" borderId="0" xfId="0" applyNumberFormat="1"/>
    <xf numFmtId="4" fontId="0" fillId="0" borderId="0" xfId="0" applyNumberFormat="1" applyAlignment="1">
      <alignment horizontal="left"/>
    </xf>
    <xf numFmtId="0" fontId="4" fillId="0" borderId="0" xfId="0" applyFont="1"/>
    <xf numFmtId="1" fontId="0" fillId="0" borderId="1" xfId="0" applyNumberFormat="1" applyBorder="1" applyAlignment="1">
      <alignment horizontal="center"/>
    </xf>
    <xf numFmtId="0" fontId="0" fillId="0" borderId="1" xfId="0" applyBorder="1"/>
    <xf numFmtId="4" fontId="0" fillId="0" borderId="0" xfId="0" applyNumberFormat="1" applyAlignment="1">
      <alignment horizontal="center"/>
    </xf>
    <xf numFmtId="9" fontId="0" fillId="0" borderId="1" xfId="0" applyNumberFormat="1" applyBorder="1"/>
    <xf numFmtId="3" fontId="0" fillId="0" borderId="1" xfId="0" applyNumberFormat="1" applyBorder="1"/>
    <xf numFmtId="164" fontId="0" fillId="0" borderId="1" xfId="0" applyNumberFormat="1" applyBorder="1"/>
    <xf numFmtId="0" fontId="0" fillId="0" borderId="0" xfId="0" applyAlignment="1">
      <alignment vertical="top"/>
    </xf>
    <xf numFmtId="0" fontId="0" fillId="0" borderId="0" xfId="0" applyFont="1"/>
    <xf numFmtId="0" fontId="0" fillId="0" borderId="0" xfId="0" applyFont="1" applyAlignment="1">
      <alignment wrapText="1"/>
    </xf>
    <xf numFmtId="0" fontId="0" fillId="0" borderId="0" xfId="0" applyFont="1" applyAlignment="1">
      <alignment vertical="top"/>
    </xf>
    <xf numFmtId="0" fontId="4" fillId="0" borderId="0" xfId="0" applyFont="1" applyAlignment="1">
      <alignment horizontal="left" wrapText="1"/>
    </xf>
    <xf numFmtId="3" fontId="0" fillId="0" borderId="0" xfId="0" applyNumberFormat="1" applyBorder="1"/>
    <xf numFmtId="0" fontId="0" fillId="0" borderId="0" xfId="0" applyBorder="1"/>
    <xf numFmtId="0" fontId="0" fillId="0" borderId="0" xfId="0" applyFont="1" applyBorder="1"/>
    <xf numFmtId="0" fontId="0" fillId="0" borderId="1" xfId="0" applyFont="1" applyBorder="1"/>
    <xf numFmtId="0" fontId="4" fillId="0" borderId="1" xfId="0" applyFont="1" applyBorder="1"/>
    <xf numFmtId="0" fontId="4" fillId="0" borderId="1" xfId="0" applyFont="1" applyBorder="1" applyAlignment="1">
      <alignment wrapText="1"/>
    </xf>
    <xf numFmtId="0" fontId="7" fillId="0" borderId="2" xfId="4" applyFont="1" applyBorder="1" applyAlignment="1" applyProtection="1">
      <alignment horizontal="center" vertical="center"/>
      <protection locked="0"/>
    </xf>
    <xf numFmtId="0" fontId="7" fillId="3" borderId="3" xfId="4" applyFont="1" applyFill="1" applyBorder="1" applyProtection="1">
      <protection locked="0"/>
    </xf>
    <xf numFmtId="0" fontId="6" fillId="0" borderId="0" xfId="4" applyProtection="1">
      <protection locked="0"/>
    </xf>
    <xf numFmtId="0" fontId="8" fillId="0" borderId="2" xfId="4" applyFont="1" applyBorder="1" applyAlignment="1" applyProtection="1">
      <alignment horizontal="center" vertical="center" wrapText="1"/>
      <protection locked="0"/>
    </xf>
    <xf numFmtId="0" fontId="8" fillId="1" borderId="2" xfId="4" applyFont="1" applyFill="1" applyBorder="1" applyAlignment="1" applyProtection="1">
      <alignment horizontal="center" vertical="center" wrapText="1"/>
      <protection locked="0"/>
    </xf>
    <xf numFmtId="0" fontId="6" fillId="0" borderId="4" xfId="4" applyBorder="1" applyProtection="1">
      <protection locked="0"/>
    </xf>
    <xf numFmtId="0" fontId="9" fillId="1" borderId="4" xfId="4" applyFont="1" applyFill="1" applyBorder="1" applyAlignment="1" applyProtection="1">
      <alignment horizontal="center" vertical="center"/>
      <protection locked="0"/>
    </xf>
    <xf numFmtId="0" fontId="10" fillId="0" borderId="0" xfId="4" applyFont="1" applyAlignment="1" applyProtection="1">
      <alignment horizontal="left" vertical="center"/>
      <protection locked="0"/>
    </xf>
    <xf numFmtId="0" fontId="11" fillId="0" borderId="3" xfId="4" applyFont="1" applyBorder="1" applyAlignment="1" applyProtection="1">
      <alignment horizontal="right" vertical="center"/>
      <protection locked="0"/>
    </xf>
    <xf numFmtId="0" fontId="11" fillId="5" borderId="3" xfId="4" applyFont="1" applyFill="1" applyBorder="1" applyAlignment="1" applyProtection="1">
      <alignment horizontal="right" vertical="center"/>
      <protection locked="0"/>
    </xf>
    <xf numFmtId="0" fontId="11" fillId="2" borderId="0" xfId="4" applyFont="1" applyFill="1" applyAlignment="1" applyProtection="1">
      <alignment horizontal="left" vertical="center"/>
      <protection locked="0"/>
    </xf>
    <xf numFmtId="165" fontId="11" fillId="2" borderId="3" xfId="4" applyNumberFormat="1" applyFont="1" applyFill="1" applyBorder="1" applyAlignment="1" applyProtection="1">
      <alignment horizontal="right" vertical="center"/>
      <protection locked="0"/>
    </xf>
    <xf numFmtId="0" fontId="11" fillId="2" borderId="3" xfId="4" applyFont="1" applyFill="1" applyBorder="1" applyAlignment="1" applyProtection="1">
      <alignment horizontal="right" vertical="center"/>
      <protection locked="0"/>
    </xf>
    <xf numFmtId="0" fontId="11" fillId="4" borderId="3" xfId="4" applyFont="1" applyFill="1" applyBorder="1" applyAlignment="1" applyProtection="1">
      <alignment horizontal="right" vertical="center"/>
      <protection locked="0"/>
    </xf>
    <xf numFmtId="0" fontId="11" fillId="0" borderId="0" xfId="4" applyFont="1" applyAlignment="1" applyProtection="1">
      <alignment horizontal="left" vertical="center"/>
      <protection locked="0"/>
    </xf>
    <xf numFmtId="165" fontId="11" fillId="0" borderId="3" xfId="4" applyNumberFormat="1" applyFont="1" applyBorder="1" applyAlignment="1" applyProtection="1">
      <alignment horizontal="right" vertical="center"/>
      <protection locked="0"/>
    </xf>
    <xf numFmtId="0" fontId="12" fillId="2" borderId="3" xfId="4" applyFont="1" applyFill="1" applyBorder="1" applyAlignment="1" applyProtection="1">
      <alignment horizontal="right" vertical="center"/>
      <protection locked="0"/>
    </xf>
    <xf numFmtId="165" fontId="12" fillId="2" borderId="3" xfId="4" applyNumberFormat="1" applyFont="1" applyFill="1" applyBorder="1" applyAlignment="1" applyProtection="1">
      <alignment horizontal="right" vertical="center"/>
      <protection locked="0"/>
    </xf>
    <xf numFmtId="0" fontId="11" fillId="0" borderId="2" xfId="4" applyFont="1" applyBorder="1" applyAlignment="1" applyProtection="1">
      <alignment horizontal="left" vertical="center"/>
      <protection locked="0"/>
    </xf>
    <xf numFmtId="165" fontId="11" fillId="0" borderId="2" xfId="4" applyNumberFormat="1" applyFont="1" applyBorder="1" applyAlignment="1" applyProtection="1">
      <alignment horizontal="right" vertical="center"/>
    </xf>
    <xf numFmtId="0" fontId="11" fillId="0" borderId="2" xfId="4" applyFont="1" applyBorder="1" applyAlignment="1" applyProtection="1">
      <alignment horizontal="right" vertical="center"/>
    </xf>
    <xf numFmtId="0" fontId="11" fillId="5" borderId="2" xfId="4" applyFont="1" applyFill="1" applyBorder="1" applyAlignment="1" applyProtection="1">
      <alignment horizontal="right" vertical="center"/>
      <protection locked="0"/>
    </xf>
    <xf numFmtId="0" fontId="10" fillId="0" borderId="5" xfId="4" applyFont="1" applyBorder="1" applyAlignment="1" applyProtection="1">
      <alignment horizontal="left" vertical="center"/>
      <protection locked="0"/>
    </xf>
    <xf numFmtId="165" fontId="10" fillId="0" borderId="5" xfId="4" applyNumberFormat="1" applyFont="1" applyBorder="1" applyAlignment="1" applyProtection="1">
      <alignment horizontal="right" vertical="center"/>
    </xf>
    <xf numFmtId="0" fontId="10" fillId="0" borderId="5" xfId="4" applyFont="1" applyBorder="1" applyAlignment="1" applyProtection="1">
      <alignment horizontal="right" vertical="center"/>
    </xf>
    <xf numFmtId="0" fontId="11" fillId="5" borderId="5" xfId="4" applyFont="1" applyFill="1" applyBorder="1" applyAlignment="1" applyProtection="1">
      <alignment horizontal="right" vertical="center"/>
      <protection locked="0"/>
    </xf>
    <xf numFmtId="166" fontId="11" fillId="0" borderId="2" xfId="4" applyNumberFormat="1" applyFont="1" applyBorder="1" applyAlignment="1" applyProtection="1">
      <alignment horizontal="right" vertical="center"/>
    </xf>
    <xf numFmtId="2" fontId="11" fillId="0" borderId="2" xfId="4" applyNumberFormat="1" applyFont="1" applyBorder="1" applyAlignment="1" applyProtection="1">
      <alignment horizontal="right" vertical="center"/>
    </xf>
    <xf numFmtId="0" fontId="8" fillId="3" borderId="2" xfId="4" applyFont="1" applyFill="1" applyBorder="1" applyAlignment="1" applyProtection="1">
      <alignment horizontal="center" vertical="center"/>
      <protection locked="0"/>
    </xf>
    <xf numFmtId="0" fontId="6" fillId="0" borderId="0" xfId="4" applyProtection="1">
      <protection locked="0"/>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61"/>
  <sheetViews>
    <sheetView tabSelected="1" zoomScale="110" zoomScaleNormal="110" workbookViewId="0">
      <pane xSplit="2" ySplit="3" topLeftCell="C4" activePane="bottomRight" state="frozenSplit"/>
      <selection pane="topRight"/>
      <selection pane="bottomLeft"/>
      <selection pane="bottomRight" activeCell="C4" sqref="C4"/>
    </sheetView>
  </sheetViews>
  <sheetFormatPr baseColWidth="10" defaultColWidth="9.1640625" defaultRowHeight="13" x14ac:dyDescent="0.15"/>
  <cols>
    <col min="1" max="1" width="44.1640625" style="29" customWidth="1"/>
    <col min="2" max="2" width="1.83203125" style="29" customWidth="1"/>
    <col min="3" max="13" width="11.6640625" style="29" customWidth="1"/>
    <col min="14" max="14" width="12.5" style="29" bestFit="1" customWidth="1"/>
    <col min="15" max="15" width="1.83203125" style="29" customWidth="1"/>
    <col min="16" max="27" width="11.6640625" style="29" customWidth="1"/>
    <col min="28" max="28" width="1.83203125" style="29" customWidth="1"/>
    <col min="29" max="42" width="11.6640625" style="29" customWidth="1"/>
    <col min="43" max="43" width="1.83203125" style="29" customWidth="1"/>
    <col min="44" max="46" width="11.6640625" style="29" customWidth="1"/>
    <col min="47" max="47" width="1.83203125" style="29" customWidth="1"/>
    <col min="48" max="49" width="11.6640625" style="29" customWidth="1"/>
    <col min="50" max="50" width="12.5" style="29" bestFit="1" customWidth="1"/>
    <col min="51" max="51" width="10.5" style="29" bestFit="1" customWidth="1"/>
    <col min="52" max="52" width="12.5" style="29" bestFit="1" customWidth="1"/>
    <col min="53" max="53" width="11.5" style="29" bestFit="1" customWidth="1"/>
    <col min="54" max="54" width="12.5" style="29" bestFit="1" customWidth="1"/>
    <col min="55" max="55" width="15.5" style="29" customWidth="1"/>
    <col min="56" max="56" width="1.83203125" style="29" customWidth="1"/>
    <col min="57" max="70" width="11.6640625" style="29" customWidth="1"/>
    <col min="71" max="71" width="1.83203125" style="29" customWidth="1"/>
    <col min="72" max="90" width="11.6640625" style="29" customWidth="1"/>
    <col min="91" max="91" width="1.83203125" style="29" customWidth="1"/>
    <col min="92" max="93" width="11.6640625" style="29" customWidth="1"/>
    <col min="94" max="94" width="1.83203125" style="29" customWidth="1"/>
    <col min="95" max="97" width="11.6640625" style="29" customWidth="1"/>
    <col min="98" max="16384" width="9.1640625" style="29"/>
  </cols>
  <sheetData>
    <row r="1" spans="1:97" x14ac:dyDescent="0.15">
      <c r="A1" s="27" t="s">
        <v>209</v>
      </c>
      <c r="B1" s="28"/>
      <c r="C1" s="55" t="s">
        <v>85</v>
      </c>
      <c r="D1" s="56"/>
      <c r="E1" s="56"/>
      <c r="F1" s="56"/>
      <c r="G1" s="56"/>
      <c r="H1" s="56"/>
      <c r="I1" s="56"/>
      <c r="J1" s="56"/>
      <c r="K1" s="56"/>
      <c r="L1" s="56"/>
      <c r="M1" s="56"/>
      <c r="N1" s="56"/>
      <c r="O1" s="28"/>
      <c r="P1" s="55" t="s">
        <v>86</v>
      </c>
      <c r="Q1" s="56"/>
      <c r="R1" s="56"/>
      <c r="S1" s="56"/>
      <c r="T1" s="56"/>
      <c r="U1" s="56"/>
      <c r="V1" s="56"/>
      <c r="W1" s="56"/>
      <c r="X1" s="56"/>
      <c r="Y1" s="56"/>
      <c r="Z1" s="56"/>
      <c r="AA1" s="56"/>
      <c r="AB1" s="28"/>
      <c r="AC1" s="55" t="s">
        <v>87</v>
      </c>
      <c r="AD1" s="56"/>
      <c r="AE1" s="56"/>
      <c r="AF1" s="56"/>
      <c r="AG1" s="56"/>
      <c r="AH1" s="56"/>
      <c r="AI1" s="56"/>
      <c r="AJ1" s="56"/>
      <c r="AK1" s="56"/>
      <c r="AL1" s="56"/>
      <c r="AM1" s="56"/>
      <c r="AN1" s="56"/>
      <c r="AO1" s="56"/>
      <c r="AP1" s="56"/>
      <c r="AQ1" s="28"/>
      <c r="AR1" s="55" t="s">
        <v>88</v>
      </c>
      <c r="AS1" s="56"/>
      <c r="AT1" s="56"/>
      <c r="AU1" s="28"/>
      <c r="AV1" s="55" t="s">
        <v>73</v>
      </c>
      <c r="AW1" s="56"/>
      <c r="AX1" s="56"/>
      <c r="AY1" s="56"/>
      <c r="AZ1" s="56"/>
      <c r="BA1" s="56"/>
      <c r="BB1" s="56"/>
      <c r="BC1" s="56"/>
      <c r="BD1" s="28"/>
      <c r="BE1" s="55" t="s">
        <v>74</v>
      </c>
      <c r="BF1" s="56"/>
      <c r="BG1" s="56"/>
      <c r="BH1" s="56"/>
      <c r="BI1" s="56"/>
      <c r="BJ1" s="56"/>
      <c r="BK1" s="56"/>
      <c r="BL1" s="56"/>
      <c r="BM1" s="56"/>
      <c r="BN1" s="56"/>
      <c r="BO1" s="56"/>
      <c r="BP1" s="56"/>
      <c r="BQ1" s="56"/>
      <c r="BR1" s="56"/>
      <c r="BS1" s="28"/>
      <c r="BT1" s="55" t="s">
        <v>89</v>
      </c>
      <c r="BU1" s="56"/>
      <c r="BV1" s="56"/>
      <c r="BW1" s="56"/>
      <c r="BX1" s="56"/>
      <c r="BY1" s="56"/>
      <c r="BZ1" s="56"/>
      <c r="CA1" s="56"/>
      <c r="CB1" s="56"/>
      <c r="CC1" s="56"/>
      <c r="CD1" s="56"/>
      <c r="CE1" s="56"/>
      <c r="CF1" s="56"/>
      <c r="CG1" s="56"/>
      <c r="CH1" s="56"/>
      <c r="CI1" s="56"/>
      <c r="CJ1" s="56"/>
      <c r="CK1" s="56"/>
      <c r="CL1" s="56"/>
      <c r="CM1" s="28"/>
      <c r="CN1" s="55" t="s">
        <v>90</v>
      </c>
      <c r="CO1" s="56"/>
      <c r="CP1" s="28"/>
      <c r="CQ1" s="55" t="s">
        <v>72</v>
      </c>
      <c r="CR1" s="56"/>
      <c r="CS1" s="56"/>
    </row>
    <row r="2" spans="1:97" ht="64.5" customHeight="1" thickBot="1" x14ac:dyDescent="0.2">
      <c r="A2" s="27" t="s">
        <v>210</v>
      </c>
      <c r="B2" s="28"/>
      <c r="C2" s="30" t="s">
        <v>91</v>
      </c>
      <c r="D2" s="30" t="s">
        <v>92</v>
      </c>
      <c r="E2" s="30" t="s">
        <v>93</v>
      </c>
      <c r="F2" s="30" t="s">
        <v>94</v>
      </c>
      <c r="G2" s="30" t="s">
        <v>95</v>
      </c>
      <c r="H2" s="30" t="s">
        <v>96</v>
      </c>
      <c r="I2" s="30" t="s">
        <v>97</v>
      </c>
      <c r="J2" s="30" t="s">
        <v>98</v>
      </c>
      <c r="K2" s="30" t="s">
        <v>99</v>
      </c>
      <c r="L2" s="30" t="s">
        <v>100</v>
      </c>
      <c r="M2" s="30" t="s">
        <v>101</v>
      </c>
      <c r="N2" s="30" t="s">
        <v>75</v>
      </c>
      <c r="O2" s="28"/>
      <c r="P2" s="30" t="s">
        <v>102</v>
      </c>
      <c r="Q2" s="30" t="s">
        <v>103</v>
      </c>
      <c r="R2" s="30" t="s">
        <v>104</v>
      </c>
      <c r="S2" s="30" t="s">
        <v>105</v>
      </c>
      <c r="T2" s="30" t="s">
        <v>106</v>
      </c>
      <c r="U2" s="30" t="s">
        <v>107</v>
      </c>
      <c r="V2" s="30" t="s">
        <v>108</v>
      </c>
      <c r="W2" s="30" t="s">
        <v>109</v>
      </c>
      <c r="X2" s="30" t="s">
        <v>110</v>
      </c>
      <c r="Y2" s="30" t="s">
        <v>111</v>
      </c>
      <c r="Z2" s="30" t="s">
        <v>112</v>
      </c>
      <c r="AA2" s="30" t="s">
        <v>113</v>
      </c>
      <c r="AB2" s="28"/>
      <c r="AC2" s="30" t="s">
        <v>205</v>
      </c>
      <c r="AD2" s="30" t="s">
        <v>206</v>
      </c>
      <c r="AE2" s="30" t="s">
        <v>114</v>
      </c>
      <c r="AF2" s="30" t="s">
        <v>115</v>
      </c>
      <c r="AG2" s="30" t="s">
        <v>207</v>
      </c>
      <c r="AH2" s="30" t="s">
        <v>208</v>
      </c>
      <c r="AI2" s="30" t="s">
        <v>116</v>
      </c>
      <c r="AJ2" s="30" t="s">
        <v>117</v>
      </c>
      <c r="AK2" s="30" t="s">
        <v>118</v>
      </c>
      <c r="AL2" s="30" t="s">
        <v>119</v>
      </c>
      <c r="AM2" s="30" t="s">
        <v>120</v>
      </c>
      <c r="AN2" s="30" t="s">
        <v>121</v>
      </c>
      <c r="AO2" s="30" t="s">
        <v>122</v>
      </c>
      <c r="AP2" s="30" t="s">
        <v>123</v>
      </c>
      <c r="AQ2" s="28"/>
      <c r="AR2" s="30" t="s">
        <v>124</v>
      </c>
      <c r="AS2" s="30" t="s">
        <v>125</v>
      </c>
      <c r="AT2" s="30" t="s">
        <v>81</v>
      </c>
      <c r="AU2" s="28"/>
      <c r="AV2" s="30" t="s">
        <v>126</v>
      </c>
      <c r="AW2" s="30" t="s">
        <v>127</v>
      </c>
      <c r="AX2" s="30" t="s">
        <v>128</v>
      </c>
      <c r="AY2" s="30" t="s">
        <v>129</v>
      </c>
      <c r="AZ2" s="30" t="s">
        <v>130</v>
      </c>
      <c r="BA2" s="30" t="s">
        <v>131</v>
      </c>
      <c r="BB2" s="30" t="s">
        <v>132</v>
      </c>
      <c r="BC2" s="30" t="s">
        <v>133</v>
      </c>
      <c r="BD2" s="28"/>
      <c r="BE2" s="30" t="s">
        <v>134</v>
      </c>
      <c r="BF2" s="30" t="s">
        <v>135</v>
      </c>
      <c r="BG2" s="30" t="s">
        <v>136</v>
      </c>
      <c r="BH2" s="31" t="s">
        <v>137</v>
      </c>
      <c r="BI2" s="31" t="s">
        <v>138</v>
      </c>
      <c r="BJ2" s="31" t="s">
        <v>139</v>
      </c>
      <c r="BK2" s="31" t="s">
        <v>140</v>
      </c>
      <c r="BL2" s="31" t="s">
        <v>141</v>
      </c>
      <c r="BM2" s="31" t="s">
        <v>142</v>
      </c>
      <c r="BN2" s="31" t="s">
        <v>143</v>
      </c>
      <c r="BO2" s="31" t="s">
        <v>144</v>
      </c>
      <c r="BP2" s="31" t="s">
        <v>145</v>
      </c>
      <c r="BQ2" s="31" t="s">
        <v>146</v>
      </c>
      <c r="BR2" s="31" t="s">
        <v>147</v>
      </c>
      <c r="BS2" s="28"/>
      <c r="BT2" s="30" t="s">
        <v>148</v>
      </c>
      <c r="BU2" s="30" t="s">
        <v>149</v>
      </c>
      <c r="BV2" s="30" t="s">
        <v>150</v>
      </c>
      <c r="BW2" s="30" t="s">
        <v>151</v>
      </c>
      <c r="BX2" s="30" t="s">
        <v>152</v>
      </c>
      <c r="BY2" s="30" t="s">
        <v>153</v>
      </c>
      <c r="BZ2" s="30" t="s">
        <v>154</v>
      </c>
      <c r="CA2" s="30" t="s">
        <v>155</v>
      </c>
      <c r="CB2" s="30" t="s">
        <v>156</v>
      </c>
      <c r="CC2" s="30" t="s">
        <v>157</v>
      </c>
      <c r="CD2" s="30" t="s">
        <v>158</v>
      </c>
      <c r="CE2" s="30" t="s">
        <v>159</v>
      </c>
      <c r="CF2" s="30" t="s">
        <v>160</v>
      </c>
      <c r="CG2" s="30" t="s">
        <v>161</v>
      </c>
      <c r="CH2" s="30" t="s">
        <v>71</v>
      </c>
      <c r="CI2" s="30" t="s">
        <v>162</v>
      </c>
      <c r="CJ2" s="30" t="s">
        <v>163</v>
      </c>
      <c r="CK2" s="30" t="s">
        <v>164</v>
      </c>
      <c r="CL2" s="30" t="s">
        <v>165</v>
      </c>
      <c r="CM2" s="28"/>
      <c r="CN2" s="30" t="s">
        <v>166</v>
      </c>
      <c r="CO2" s="30" t="s">
        <v>167</v>
      </c>
      <c r="CP2" s="28"/>
      <c r="CQ2" s="30" t="s">
        <v>79</v>
      </c>
      <c r="CR2" s="30" t="s">
        <v>168</v>
      </c>
      <c r="CS2" s="30" t="s">
        <v>80</v>
      </c>
    </row>
    <row r="3" spans="1:97" ht="14" thickBot="1" x14ac:dyDescent="0.2">
      <c r="A3" s="32"/>
      <c r="B3" s="28"/>
      <c r="C3" s="32"/>
      <c r="D3" s="32"/>
      <c r="E3" s="32"/>
      <c r="F3" s="32"/>
      <c r="G3" s="32"/>
      <c r="H3" s="32"/>
      <c r="I3" s="32"/>
      <c r="J3" s="32"/>
      <c r="K3" s="32"/>
      <c r="L3" s="32"/>
      <c r="M3" s="32"/>
      <c r="N3" s="32"/>
      <c r="O3" s="28"/>
      <c r="P3" s="32"/>
      <c r="Q3" s="32"/>
      <c r="R3" s="32"/>
      <c r="S3" s="32"/>
      <c r="T3" s="32"/>
      <c r="U3" s="32"/>
      <c r="V3" s="32"/>
      <c r="W3" s="32"/>
      <c r="X3" s="32"/>
      <c r="Y3" s="32"/>
      <c r="Z3" s="32"/>
      <c r="AA3" s="32"/>
      <c r="AB3" s="28"/>
      <c r="AC3" s="32"/>
      <c r="AD3" s="32"/>
      <c r="AE3" s="32"/>
      <c r="AF3" s="32"/>
      <c r="AG3" s="32"/>
      <c r="AH3" s="32"/>
      <c r="AI3" s="32"/>
      <c r="AJ3" s="32"/>
      <c r="AK3" s="32"/>
      <c r="AL3" s="32"/>
      <c r="AM3" s="32"/>
      <c r="AN3" s="32"/>
      <c r="AO3" s="32"/>
      <c r="AP3" s="32"/>
      <c r="AQ3" s="28"/>
      <c r="AR3" s="32"/>
      <c r="AS3" s="32"/>
      <c r="AT3" s="32"/>
      <c r="AU3" s="28"/>
      <c r="AV3" s="32"/>
      <c r="AW3" s="32"/>
      <c r="AX3" s="32"/>
      <c r="AY3" s="32"/>
      <c r="AZ3" s="32"/>
      <c r="BA3" s="32"/>
      <c r="BB3" s="32"/>
      <c r="BC3" s="32"/>
      <c r="BD3" s="28"/>
      <c r="BE3" s="32"/>
      <c r="BF3" s="32"/>
      <c r="BG3" s="32"/>
      <c r="BH3" s="33" t="s">
        <v>70</v>
      </c>
      <c r="BI3" s="33" t="s">
        <v>70</v>
      </c>
      <c r="BJ3" s="33" t="s">
        <v>70</v>
      </c>
      <c r="BK3" s="33" t="s">
        <v>70</v>
      </c>
      <c r="BL3" s="33" t="s">
        <v>70</v>
      </c>
      <c r="BM3" s="33" t="s">
        <v>70</v>
      </c>
      <c r="BN3" s="33" t="s">
        <v>70</v>
      </c>
      <c r="BO3" s="33" t="s">
        <v>70</v>
      </c>
      <c r="BP3" s="33" t="s">
        <v>70</v>
      </c>
      <c r="BQ3" s="33" t="s">
        <v>70</v>
      </c>
      <c r="BR3" s="33" t="s">
        <v>70</v>
      </c>
      <c r="BS3" s="28"/>
      <c r="BT3" s="32"/>
      <c r="BU3" s="32"/>
      <c r="BV3" s="32"/>
      <c r="BW3" s="32"/>
      <c r="BX3" s="32"/>
      <c r="BY3" s="32"/>
      <c r="BZ3" s="32"/>
      <c r="CA3" s="32"/>
      <c r="CB3" s="32"/>
      <c r="CC3" s="32"/>
      <c r="CD3" s="32"/>
      <c r="CE3" s="32"/>
      <c r="CF3" s="32"/>
      <c r="CG3" s="32"/>
      <c r="CH3" s="32"/>
      <c r="CI3" s="32"/>
      <c r="CJ3" s="32"/>
      <c r="CK3" s="32"/>
      <c r="CL3" s="32"/>
      <c r="CM3" s="28"/>
      <c r="CN3" s="32"/>
      <c r="CO3" s="32"/>
      <c r="CP3" s="28"/>
      <c r="CQ3" s="32"/>
      <c r="CR3" s="32"/>
      <c r="CS3" s="32"/>
    </row>
    <row r="4" spans="1:97" ht="15.75" customHeight="1" x14ac:dyDescent="0.15">
      <c r="A4" s="34" t="s">
        <v>69</v>
      </c>
      <c r="B4" s="28"/>
      <c r="C4" s="35"/>
      <c r="D4" s="35"/>
      <c r="E4" s="35"/>
      <c r="F4" s="35"/>
      <c r="G4" s="35"/>
      <c r="H4" s="35"/>
      <c r="I4" s="35"/>
      <c r="J4" s="35"/>
      <c r="K4" s="35"/>
      <c r="L4" s="35"/>
      <c r="M4" s="35"/>
      <c r="N4" s="35"/>
      <c r="O4" s="28"/>
      <c r="P4" s="35"/>
      <c r="Q4" s="35"/>
      <c r="R4" s="35"/>
      <c r="S4" s="35"/>
      <c r="T4" s="35"/>
      <c r="U4" s="35"/>
      <c r="V4" s="35"/>
      <c r="W4" s="35"/>
      <c r="X4" s="35"/>
      <c r="Y4" s="35"/>
      <c r="Z4" s="35"/>
      <c r="AA4" s="35"/>
      <c r="AB4" s="28"/>
      <c r="AC4" s="35"/>
      <c r="AD4" s="35"/>
      <c r="AE4" s="35"/>
      <c r="AF4" s="35"/>
      <c r="AG4" s="35"/>
      <c r="AH4" s="35"/>
      <c r="AI4" s="35"/>
      <c r="AJ4" s="35"/>
      <c r="AK4" s="35"/>
      <c r="AL4" s="35"/>
      <c r="AM4" s="35"/>
      <c r="AN4" s="35"/>
      <c r="AO4" s="35"/>
      <c r="AP4" s="35"/>
      <c r="AQ4" s="28"/>
      <c r="AR4" s="35"/>
      <c r="AS4" s="35"/>
      <c r="AT4" s="35"/>
      <c r="AU4" s="28"/>
      <c r="AV4" s="35"/>
      <c r="AW4" s="35"/>
      <c r="AX4" s="35"/>
      <c r="AY4" s="35"/>
      <c r="AZ4" s="35"/>
      <c r="BA4" s="35"/>
      <c r="BB4" s="35"/>
      <c r="BC4" s="35"/>
      <c r="BD4" s="28"/>
      <c r="BE4" s="35"/>
      <c r="BF4" s="35"/>
      <c r="BG4" s="35"/>
      <c r="BH4" s="36"/>
      <c r="BI4" s="36"/>
      <c r="BJ4" s="36"/>
      <c r="BK4" s="36"/>
      <c r="BL4" s="36"/>
      <c r="BM4" s="36"/>
      <c r="BN4" s="36"/>
      <c r="BO4" s="36"/>
      <c r="BP4" s="36"/>
      <c r="BQ4" s="36"/>
      <c r="BR4" s="36"/>
      <c r="BS4" s="28"/>
      <c r="BT4" s="35"/>
      <c r="BU4" s="35"/>
      <c r="BV4" s="35"/>
      <c r="BW4" s="35"/>
      <c r="BX4" s="35"/>
      <c r="BY4" s="35"/>
      <c r="BZ4" s="35"/>
      <c r="CA4" s="35"/>
      <c r="CB4" s="35"/>
      <c r="CC4" s="35"/>
      <c r="CD4" s="35"/>
      <c r="CE4" s="35"/>
      <c r="CF4" s="35"/>
      <c r="CG4" s="35"/>
      <c r="CH4" s="35"/>
      <c r="CI4" s="35"/>
      <c r="CJ4" s="35"/>
      <c r="CK4" s="35"/>
      <c r="CL4" s="35"/>
      <c r="CM4" s="28"/>
      <c r="CN4" s="35"/>
      <c r="CO4" s="35"/>
      <c r="CP4" s="28"/>
      <c r="CQ4" s="35"/>
      <c r="CR4" s="35"/>
      <c r="CS4" s="35"/>
    </row>
    <row r="5" spans="1:97" x14ac:dyDescent="0.15">
      <c r="A5" s="37" t="s">
        <v>68</v>
      </c>
      <c r="B5" s="28"/>
      <c r="C5" s="38">
        <v>1961347</v>
      </c>
      <c r="D5" s="38">
        <v>292004</v>
      </c>
      <c r="E5" s="38">
        <v>2253351</v>
      </c>
      <c r="F5" s="38">
        <v>5410164</v>
      </c>
      <c r="G5" s="38">
        <v>20983</v>
      </c>
      <c r="H5" s="38">
        <v>5431147</v>
      </c>
      <c r="I5" s="38">
        <v>145667</v>
      </c>
      <c r="J5" s="39" t="s">
        <v>27</v>
      </c>
      <c r="K5" s="38">
        <v>145667</v>
      </c>
      <c r="L5" s="38">
        <v>7517178</v>
      </c>
      <c r="M5" s="38">
        <v>312987</v>
      </c>
      <c r="N5" s="38">
        <v>7830165</v>
      </c>
      <c r="O5" s="28"/>
      <c r="P5" s="39">
        <v>588408</v>
      </c>
      <c r="Q5" s="39">
        <v>257250</v>
      </c>
      <c r="R5" s="39">
        <v>845658</v>
      </c>
      <c r="S5" s="39">
        <v>154359</v>
      </c>
      <c r="T5" s="39">
        <v>1094</v>
      </c>
      <c r="U5" s="39">
        <v>155453</v>
      </c>
      <c r="V5" s="39">
        <v>133714</v>
      </c>
      <c r="W5" s="39">
        <v>14552</v>
      </c>
      <c r="X5" s="39">
        <v>148266</v>
      </c>
      <c r="Y5" s="39">
        <v>876481</v>
      </c>
      <c r="Z5" s="39">
        <v>272896</v>
      </c>
      <c r="AA5" s="39">
        <v>1149377</v>
      </c>
      <c r="AB5" s="28"/>
      <c r="AC5" s="39"/>
      <c r="AD5" s="39">
        <v>10896395</v>
      </c>
      <c r="AE5" s="39">
        <v>37651</v>
      </c>
      <c r="AF5" s="39">
        <v>10934046</v>
      </c>
      <c r="AG5" s="39"/>
      <c r="AH5" s="39">
        <v>5583602</v>
      </c>
      <c r="AI5" s="39" t="s">
        <v>27</v>
      </c>
      <c r="AJ5" s="39">
        <v>5583602</v>
      </c>
      <c r="AK5" s="39" t="s">
        <v>27</v>
      </c>
      <c r="AL5" s="39" t="s">
        <v>27</v>
      </c>
      <c r="AM5" s="39" t="s">
        <v>27</v>
      </c>
      <c r="AN5" s="39">
        <v>16479997</v>
      </c>
      <c r="AO5" s="39">
        <v>37651</v>
      </c>
      <c r="AP5" s="39">
        <v>16517648</v>
      </c>
      <c r="AQ5" s="28"/>
      <c r="AR5" s="39">
        <v>3162</v>
      </c>
      <c r="AS5" s="39">
        <v>723</v>
      </c>
      <c r="AT5" s="39">
        <v>887</v>
      </c>
      <c r="AU5" s="28"/>
      <c r="AV5" s="39" t="s">
        <v>27</v>
      </c>
      <c r="AW5" s="39" t="s">
        <v>27</v>
      </c>
      <c r="AX5" s="38">
        <v>9371503</v>
      </c>
      <c r="AY5" s="38">
        <v>237266</v>
      </c>
      <c r="AZ5" s="38">
        <v>9608769</v>
      </c>
      <c r="BA5" s="38">
        <v>1193934</v>
      </c>
      <c r="BB5" s="38">
        <v>7830165</v>
      </c>
      <c r="BC5" s="38">
        <v>18632868</v>
      </c>
      <c r="BD5" s="28"/>
      <c r="BE5" s="39">
        <v>74.599999999999994</v>
      </c>
      <c r="BF5" s="39">
        <v>10.6</v>
      </c>
      <c r="BG5" s="39">
        <v>85.2</v>
      </c>
      <c r="BH5" s="40"/>
      <c r="BI5" s="40">
        <v>1.8</v>
      </c>
      <c r="BJ5" s="40">
        <v>13</v>
      </c>
      <c r="BK5" s="40">
        <v>8.4</v>
      </c>
      <c r="BL5" s="40">
        <v>16</v>
      </c>
      <c r="BM5" s="40">
        <v>6.5</v>
      </c>
      <c r="BN5" s="40">
        <v>17.5</v>
      </c>
      <c r="BO5" s="40">
        <v>12</v>
      </c>
      <c r="BP5" s="40">
        <v>7</v>
      </c>
      <c r="BQ5" s="40"/>
      <c r="BR5" s="40">
        <v>3</v>
      </c>
      <c r="BS5" s="28"/>
      <c r="BT5" s="39"/>
      <c r="BU5" s="39"/>
      <c r="BV5" s="39"/>
      <c r="BW5" s="39"/>
      <c r="BX5" s="39"/>
      <c r="BY5" s="39"/>
      <c r="BZ5" s="39"/>
      <c r="CA5" s="39"/>
      <c r="CB5" s="39"/>
      <c r="CC5" s="39"/>
      <c r="CD5" s="39"/>
      <c r="CE5" s="39"/>
      <c r="CF5" s="39"/>
      <c r="CG5" s="39"/>
      <c r="CH5" s="39"/>
      <c r="CI5" s="39"/>
      <c r="CJ5" s="39"/>
      <c r="CK5" s="39"/>
      <c r="CL5" s="39">
        <v>129</v>
      </c>
      <c r="CM5" s="28"/>
      <c r="CN5" s="39">
        <v>7</v>
      </c>
      <c r="CO5" s="39">
        <v>1796</v>
      </c>
      <c r="CP5" s="28"/>
      <c r="CQ5" s="39">
        <v>15758</v>
      </c>
      <c r="CR5" s="39">
        <v>9993</v>
      </c>
      <c r="CS5" s="39">
        <v>221687</v>
      </c>
    </row>
    <row r="6" spans="1:97" ht="15.75" customHeight="1" x14ac:dyDescent="0.15">
      <c r="A6" s="41" t="s">
        <v>67</v>
      </c>
      <c r="B6" s="28"/>
      <c r="C6" s="42">
        <v>825686</v>
      </c>
      <c r="D6" s="42">
        <v>152500</v>
      </c>
      <c r="E6" s="42">
        <v>978186</v>
      </c>
      <c r="F6" s="42">
        <v>10130305</v>
      </c>
      <c r="G6" s="42">
        <v>216792</v>
      </c>
      <c r="H6" s="42">
        <v>10347097</v>
      </c>
      <c r="I6" s="42">
        <v>6198</v>
      </c>
      <c r="J6" s="42">
        <v>7519</v>
      </c>
      <c r="K6" s="42">
        <v>13717</v>
      </c>
      <c r="L6" s="42">
        <v>10962189</v>
      </c>
      <c r="M6" s="42">
        <v>376811</v>
      </c>
      <c r="N6" s="42">
        <v>11339000</v>
      </c>
      <c r="O6" s="28"/>
      <c r="P6" s="35">
        <v>848380</v>
      </c>
      <c r="Q6" s="35">
        <v>1228807</v>
      </c>
      <c r="R6" s="35">
        <v>2077187</v>
      </c>
      <c r="S6" s="35">
        <v>108215</v>
      </c>
      <c r="T6" s="35">
        <v>37640</v>
      </c>
      <c r="U6" s="35">
        <v>145855</v>
      </c>
      <c r="V6" s="35">
        <v>5659</v>
      </c>
      <c r="W6" s="35">
        <v>8537</v>
      </c>
      <c r="X6" s="35">
        <v>14196</v>
      </c>
      <c r="Y6" s="35">
        <v>962254</v>
      </c>
      <c r="Z6" s="35">
        <v>1274984</v>
      </c>
      <c r="AA6" s="35">
        <v>2237238</v>
      </c>
      <c r="AB6" s="28"/>
      <c r="AC6" s="35">
        <v>17</v>
      </c>
      <c r="AD6" s="35">
        <v>1234981</v>
      </c>
      <c r="AE6" s="35">
        <v>80768</v>
      </c>
      <c r="AF6" s="35">
        <v>1315766</v>
      </c>
      <c r="AG6" s="35">
        <v>582463</v>
      </c>
      <c r="AH6" s="35">
        <v>4511684</v>
      </c>
      <c r="AI6" s="35">
        <v>137</v>
      </c>
      <c r="AJ6" s="35">
        <v>5094284</v>
      </c>
      <c r="AK6" s="35">
        <v>0</v>
      </c>
      <c r="AL6" s="35">
        <v>1938</v>
      </c>
      <c r="AM6" s="35">
        <v>1938</v>
      </c>
      <c r="AN6" s="35">
        <v>6329145</v>
      </c>
      <c r="AO6" s="35">
        <v>82843</v>
      </c>
      <c r="AP6" s="35">
        <v>6411988</v>
      </c>
      <c r="AQ6" s="28"/>
      <c r="AR6" s="35">
        <v>4106</v>
      </c>
      <c r="AS6" s="35">
        <v>3475</v>
      </c>
      <c r="AT6" s="35">
        <v>8401</v>
      </c>
      <c r="AU6" s="28"/>
      <c r="AV6" s="42">
        <v>7780539</v>
      </c>
      <c r="AW6" s="35" t="s">
        <v>27</v>
      </c>
      <c r="AX6" s="42">
        <v>7780539</v>
      </c>
      <c r="AY6" s="42">
        <v>0</v>
      </c>
      <c r="AZ6" s="42">
        <v>7780539</v>
      </c>
      <c r="BA6" s="42">
        <v>4149000</v>
      </c>
      <c r="BB6" s="42">
        <v>12292000</v>
      </c>
      <c r="BC6" s="42">
        <v>24221539</v>
      </c>
      <c r="BD6" s="28"/>
      <c r="BE6" s="35">
        <v>56.8</v>
      </c>
      <c r="BF6" s="35">
        <v>0</v>
      </c>
      <c r="BG6" s="35">
        <v>56.8</v>
      </c>
      <c r="BH6" s="36">
        <v>0</v>
      </c>
      <c r="BI6" s="36"/>
      <c r="BJ6" s="36">
        <v>6.1</v>
      </c>
      <c r="BK6" s="36">
        <v>15.8</v>
      </c>
      <c r="BL6" s="36">
        <v>11.4</v>
      </c>
      <c r="BM6" s="36">
        <v>8</v>
      </c>
      <c r="BN6" s="36">
        <v>6.8</v>
      </c>
      <c r="BO6" s="36">
        <v>5.8</v>
      </c>
      <c r="BP6" s="36">
        <v>1</v>
      </c>
      <c r="BQ6" s="36">
        <v>0</v>
      </c>
      <c r="BR6" s="36">
        <v>2</v>
      </c>
      <c r="BS6" s="28"/>
      <c r="BT6" s="35"/>
      <c r="BU6" s="35"/>
      <c r="BV6" s="35"/>
      <c r="BW6" s="35"/>
      <c r="BX6" s="35"/>
      <c r="BY6" s="35"/>
      <c r="BZ6" s="35"/>
      <c r="CA6" s="35"/>
      <c r="CB6" s="35"/>
      <c r="CC6" s="35"/>
      <c r="CD6" s="35"/>
      <c r="CE6" s="35"/>
      <c r="CF6" s="35"/>
      <c r="CG6" s="35"/>
      <c r="CH6" s="35"/>
      <c r="CI6" s="35"/>
      <c r="CJ6" s="35"/>
      <c r="CK6" s="35"/>
      <c r="CL6" s="35">
        <v>32</v>
      </c>
      <c r="CM6" s="28"/>
      <c r="CN6" s="35">
        <v>6</v>
      </c>
      <c r="CO6" s="35">
        <v>1429</v>
      </c>
      <c r="CP6" s="28"/>
      <c r="CQ6" s="35">
        <v>116106</v>
      </c>
      <c r="CR6" s="35">
        <v>26631</v>
      </c>
      <c r="CS6" s="35">
        <v>2730846</v>
      </c>
    </row>
    <row r="7" spans="1:97" ht="15.75" customHeight="1" x14ac:dyDescent="0.15">
      <c r="A7" s="37" t="s">
        <v>66</v>
      </c>
      <c r="B7" s="28"/>
      <c r="C7" s="38">
        <v>736792</v>
      </c>
      <c r="D7" s="38">
        <v>74372</v>
      </c>
      <c r="E7" s="38">
        <v>811164</v>
      </c>
      <c r="F7" s="38">
        <v>1214976</v>
      </c>
      <c r="G7" s="38">
        <v>18923</v>
      </c>
      <c r="H7" s="38">
        <v>1233899</v>
      </c>
      <c r="I7" s="38">
        <v>929990</v>
      </c>
      <c r="J7" s="38">
        <v>1781</v>
      </c>
      <c r="K7" s="38">
        <v>931771</v>
      </c>
      <c r="L7" s="38">
        <v>2881758</v>
      </c>
      <c r="M7" s="38">
        <v>95076</v>
      </c>
      <c r="N7" s="38">
        <v>2976834</v>
      </c>
      <c r="O7" s="28"/>
      <c r="P7" s="39">
        <v>284704</v>
      </c>
      <c r="Q7" s="39">
        <v>83397</v>
      </c>
      <c r="R7" s="39">
        <v>368101</v>
      </c>
      <c r="S7" s="39">
        <v>126573</v>
      </c>
      <c r="T7" s="39">
        <v>634</v>
      </c>
      <c r="U7" s="39">
        <v>127207</v>
      </c>
      <c r="V7" s="39">
        <v>50788</v>
      </c>
      <c r="W7" s="39">
        <v>8006</v>
      </c>
      <c r="X7" s="39">
        <v>58794</v>
      </c>
      <c r="Y7" s="39">
        <v>462065</v>
      </c>
      <c r="Z7" s="39">
        <v>92037</v>
      </c>
      <c r="AA7" s="39">
        <v>554102</v>
      </c>
      <c r="AB7" s="28"/>
      <c r="AC7" s="39">
        <v>1516449</v>
      </c>
      <c r="AD7" s="39">
        <v>370375</v>
      </c>
      <c r="AE7" s="39">
        <v>32860</v>
      </c>
      <c r="AF7" s="39">
        <v>1919684</v>
      </c>
      <c r="AG7" s="39" t="s">
        <v>27</v>
      </c>
      <c r="AH7" s="39">
        <v>337078</v>
      </c>
      <c r="AI7" s="39" t="s">
        <v>27</v>
      </c>
      <c r="AJ7" s="39">
        <v>337078</v>
      </c>
      <c r="AK7" s="39" t="s">
        <v>27</v>
      </c>
      <c r="AL7" s="39">
        <v>3129</v>
      </c>
      <c r="AM7" s="39">
        <v>3129</v>
      </c>
      <c r="AN7" s="39">
        <v>2223902</v>
      </c>
      <c r="AO7" s="39">
        <v>35989</v>
      </c>
      <c r="AP7" s="39">
        <v>2259891</v>
      </c>
      <c r="AQ7" s="28"/>
      <c r="AR7" s="39">
        <v>2882</v>
      </c>
      <c r="AS7" s="39">
        <v>1055</v>
      </c>
      <c r="AT7" s="39">
        <v>525</v>
      </c>
      <c r="AU7" s="28"/>
      <c r="AV7" s="38">
        <v>2172268</v>
      </c>
      <c r="AW7" s="38">
        <v>22133</v>
      </c>
      <c r="AX7" s="38">
        <v>2194401</v>
      </c>
      <c r="AY7" s="38">
        <v>377049</v>
      </c>
      <c r="AZ7" s="38">
        <v>2571450</v>
      </c>
      <c r="BA7" s="38">
        <v>125254</v>
      </c>
      <c r="BB7" s="38">
        <v>2976834</v>
      </c>
      <c r="BC7" s="38">
        <v>5673538</v>
      </c>
      <c r="BD7" s="28"/>
      <c r="BE7" s="39">
        <v>19.899999999999999</v>
      </c>
      <c r="BF7" s="39">
        <v>0</v>
      </c>
      <c r="BG7" s="39">
        <v>19.899999999999999</v>
      </c>
      <c r="BH7" s="40">
        <v>0</v>
      </c>
      <c r="BI7" s="40">
        <v>0</v>
      </c>
      <c r="BJ7" s="40">
        <v>0</v>
      </c>
      <c r="BK7" s="40">
        <v>6.3</v>
      </c>
      <c r="BL7" s="40">
        <v>2</v>
      </c>
      <c r="BM7" s="40">
        <v>4.5999999999999996</v>
      </c>
      <c r="BN7" s="40">
        <v>2</v>
      </c>
      <c r="BO7" s="40">
        <v>3</v>
      </c>
      <c r="BP7" s="40">
        <v>1</v>
      </c>
      <c r="BQ7" s="40">
        <v>0</v>
      </c>
      <c r="BR7" s="40">
        <v>1</v>
      </c>
      <c r="BS7" s="28"/>
      <c r="BT7" s="39"/>
      <c r="BU7" s="39"/>
      <c r="BV7" s="39"/>
      <c r="BW7" s="39"/>
      <c r="BX7" s="39"/>
      <c r="BY7" s="39"/>
      <c r="BZ7" s="39"/>
      <c r="CA7" s="39"/>
      <c r="CB7" s="39"/>
      <c r="CC7" s="39"/>
      <c r="CD7" s="39"/>
      <c r="CE7" s="39"/>
      <c r="CF7" s="39"/>
      <c r="CG7" s="39"/>
      <c r="CH7" s="39"/>
      <c r="CI7" s="39"/>
      <c r="CJ7" s="39"/>
      <c r="CK7" s="39"/>
      <c r="CL7" s="39">
        <v>43</v>
      </c>
      <c r="CM7" s="28"/>
      <c r="CN7" s="39">
        <v>2</v>
      </c>
      <c r="CO7" s="39">
        <v>995</v>
      </c>
      <c r="CP7" s="28"/>
      <c r="CQ7" s="39">
        <v>12692</v>
      </c>
      <c r="CR7" s="39">
        <v>8234</v>
      </c>
      <c r="CS7" s="39">
        <v>251781</v>
      </c>
    </row>
    <row r="8" spans="1:97" ht="15.75" customHeight="1" x14ac:dyDescent="0.15">
      <c r="A8" s="41" t="s">
        <v>65</v>
      </c>
      <c r="B8" s="28"/>
      <c r="C8" s="42">
        <v>652458</v>
      </c>
      <c r="D8" s="42">
        <v>49244</v>
      </c>
      <c r="E8" s="42">
        <v>701702</v>
      </c>
      <c r="F8" s="42">
        <v>3189641</v>
      </c>
      <c r="G8" s="42">
        <v>0</v>
      </c>
      <c r="H8" s="42">
        <v>3189641</v>
      </c>
      <c r="I8" s="42">
        <v>69355</v>
      </c>
      <c r="J8" s="42"/>
      <c r="K8" s="42">
        <v>69355</v>
      </c>
      <c r="L8" s="42">
        <v>3911454</v>
      </c>
      <c r="M8" s="42">
        <v>49244</v>
      </c>
      <c r="N8" s="42">
        <v>3960698</v>
      </c>
      <c r="O8" s="28"/>
      <c r="P8" s="35">
        <v>602987</v>
      </c>
      <c r="Q8" s="35">
        <v>124669</v>
      </c>
      <c r="R8" s="35">
        <v>727656</v>
      </c>
      <c r="S8" s="35">
        <v>184099</v>
      </c>
      <c r="T8" s="35">
        <v>17</v>
      </c>
      <c r="U8" s="35">
        <v>184116</v>
      </c>
      <c r="V8" s="35">
        <v>120603</v>
      </c>
      <c r="W8" s="35">
        <v>29881</v>
      </c>
      <c r="X8" s="35">
        <v>150484</v>
      </c>
      <c r="Y8" s="35">
        <v>907689</v>
      </c>
      <c r="Z8" s="35">
        <v>154567</v>
      </c>
      <c r="AA8" s="35">
        <v>1062256</v>
      </c>
      <c r="AB8" s="28"/>
      <c r="AC8" s="35">
        <v>3523</v>
      </c>
      <c r="AD8" s="35">
        <v>215832</v>
      </c>
      <c r="AE8" s="35">
        <v>62948</v>
      </c>
      <c r="AF8" s="35">
        <v>282303</v>
      </c>
      <c r="AG8" s="35">
        <v>936274</v>
      </c>
      <c r="AH8" s="35">
        <v>1034374</v>
      </c>
      <c r="AI8" s="35"/>
      <c r="AJ8" s="35">
        <v>1970648</v>
      </c>
      <c r="AK8" s="35">
        <v>1234709</v>
      </c>
      <c r="AL8" s="35">
        <v>195</v>
      </c>
      <c r="AM8" s="35">
        <v>1234904</v>
      </c>
      <c r="AN8" s="35">
        <v>3424712</v>
      </c>
      <c r="AO8" s="35">
        <v>63143</v>
      </c>
      <c r="AP8" s="35">
        <v>3487855</v>
      </c>
      <c r="AQ8" s="28"/>
      <c r="AR8" s="35" t="s">
        <v>27</v>
      </c>
      <c r="AS8" s="35" t="s">
        <v>27</v>
      </c>
      <c r="AT8" s="35" t="s">
        <v>27</v>
      </c>
      <c r="AU8" s="28"/>
      <c r="AV8" s="42">
        <v>3519934</v>
      </c>
      <c r="AW8" s="42">
        <v>155201</v>
      </c>
      <c r="AX8" s="42">
        <v>3675135</v>
      </c>
      <c r="AY8" s="42">
        <v>13779</v>
      </c>
      <c r="AZ8" s="42">
        <v>3688914</v>
      </c>
      <c r="BA8" s="42">
        <v>40544</v>
      </c>
      <c r="BB8" s="42">
        <v>4030054</v>
      </c>
      <c r="BC8" s="42">
        <v>7759512</v>
      </c>
      <c r="BD8" s="28"/>
      <c r="BE8" s="35">
        <v>39.1</v>
      </c>
      <c r="BF8" s="35">
        <v>0</v>
      </c>
      <c r="BG8" s="35">
        <v>39.1</v>
      </c>
      <c r="BH8" s="36"/>
      <c r="BI8" s="36"/>
      <c r="BJ8" s="36"/>
      <c r="BK8" s="36">
        <v>13.9</v>
      </c>
      <c r="BL8" s="36">
        <v>5.4</v>
      </c>
      <c r="BM8" s="36">
        <v>4</v>
      </c>
      <c r="BN8" s="36">
        <v>7.8</v>
      </c>
      <c r="BO8" s="36">
        <v>4</v>
      </c>
      <c r="BP8" s="36">
        <v>2</v>
      </c>
      <c r="BQ8" s="36">
        <v>0</v>
      </c>
      <c r="BR8" s="36">
        <v>1</v>
      </c>
      <c r="BS8" s="28"/>
      <c r="BT8" s="35"/>
      <c r="BU8" s="35"/>
      <c r="BV8" s="35"/>
      <c r="BW8" s="35"/>
      <c r="BX8" s="35"/>
      <c r="BY8" s="35"/>
      <c r="BZ8" s="35"/>
      <c r="CA8" s="35"/>
      <c r="CB8" s="35"/>
      <c r="CC8" s="35"/>
      <c r="CD8" s="35"/>
      <c r="CE8" s="35"/>
      <c r="CF8" s="35"/>
      <c r="CG8" s="35"/>
      <c r="CH8" s="35"/>
      <c r="CI8" s="35"/>
      <c r="CJ8" s="35"/>
      <c r="CK8" s="35"/>
      <c r="CL8" s="35" t="s">
        <v>27</v>
      </c>
      <c r="CM8" s="28"/>
      <c r="CN8" s="35">
        <v>14</v>
      </c>
      <c r="CO8" s="35" t="s">
        <v>27</v>
      </c>
      <c r="CP8" s="28"/>
      <c r="CQ8" s="35">
        <v>18335</v>
      </c>
      <c r="CR8" s="35">
        <v>14444</v>
      </c>
      <c r="CS8" s="35" t="s">
        <v>27</v>
      </c>
    </row>
    <row r="9" spans="1:97" ht="15.75" customHeight="1" x14ac:dyDescent="0.15">
      <c r="A9" s="37" t="s">
        <v>169</v>
      </c>
      <c r="B9" s="28"/>
      <c r="C9" s="38">
        <v>333425</v>
      </c>
      <c r="D9" s="38">
        <v>27875</v>
      </c>
      <c r="E9" s="38">
        <v>361300</v>
      </c>
      <c r="F9" s="38">
        <v>1788901</v>
      </c>
      <c r="G9" s="38">
        <v>9781</v>
      </c>
      <c r="H9" s="38">
        <v>1798682</v>
      </c>
      <c r="I9" s="38">
        <v>48220</v>
      </c>
      <c r="J9" s="38">
        <v>178</v>
      </c>
      <c r="K9" s="38">
        <v>48398</v>
      </c>
      <c r="L9" s="38">
        <v>2170546</v>
      </c>
      <c r="M9" s="38">
        <v>37834</v>
      </c>
      <c r="N9" s="38">
        <v>2208380</v>
      </c>
      <c r="O9" s="28"/>
      <c r="P9" s="39">
        <v>343404</v>
      </c>
      <c r="Q9" s="39">
        <v>112387</v>
      </c>
      <c r="R9" s="39">
        <v>455791</v>
      </c>
      <c r="S9" s="39">
        <v>66209</v>
      </c>
      <c r="T9" s="39">
        <v>1721</v>
      </c>
      <c r="U9" s="39">
        <v>67930</v>
      </c>
      <c r="V9" s="39">
        <v>5054</v>
      </c>
      <c r="W9" s="39">
        <v>12687</v>
      </c>
      <c r="X9" s="39">
        <v>17741</v>
      </c>
      <c r="Y9" s="39">
        <v>414667</v>
      </c>
      <c r="Z9" s="39">
        <v>126795</v>
      </c>
      <c r="AA9" s="39">
        <v>541462</v>
      </c>
      <c r="AB9" s="28"/>
      <c r="AC9" s="39">
        <v>2795</v>
      </c>
      <c r="AD9" s="39">
        <v>672899</v>
      </c>
      <c r="AE9" s="39">
        <v>23150</v>
      </c>
      <c r="AF9" s="39">
        <v>698844</v>
      </c>
      <c r="AG9" s="39">
        <v>169150</v>
      </c>
      <c r="AH9" s="39">
        <v>946543</v>
      </c>
      <c r="AI9" s="39">
        <v>212</v>
      </c>
      <c r="AJ9" s="39">
        <v>1115905</v>
      </c>
      <c r="AK9" s="39" t="s">
        <v>27</v>
      </c>
      <c r="AL9" s="39">
        <v>572</v>
      </c>
      <c r="AM9" s="39">
        <v>572</v>
      </c>
      <c r="AN9" s="39">
        <v>1791387</v>
      </c>
      <c r="AO9" s="39">
        <v>23934</v>
      </c>
      <c r="AP9" s="39">
        <v>1815321</v>
      </c>
      <c r="AQ9" s="28"/>
      <c r="AR9" s="39">
        <v>676</v>
      </c>
      <c r="AS9" s="39">
        <v>165</v>
      </c>
      <c r="AT9" s="39">
        <v>1026</v>
      </c>
      <c r="AU9" s="28"/>
      <c r="AV9" s="38">
        <v>1922451</v>
      </c>
      <c r="AW9" s="38">
        <v>0</v>
      </c>
      <c r="AX9" s="38">
        <v>1922451</v>
      </c>
      <c r="AY9" s="38">
        <v>225386</v>
      </c>
      <c r="AZ9" s="38">
        <v>2147837</v>
      </c>
      <c r="BA9" s="38">
        <v>156557</v>
      </c>
      <c r="BB9" s="38">
        <v>2222960</v>
      </c>
      <c r="BC9" s="38">
        <v>4527354</v>
      </c>
      <c r="BD9" s="28"/>
      <c r="BE9" s="39">
        <v>27</v>
      </c>
      <c r="BF9" s="39">
        <v>0</v>
      </c>
      <c r="BG9" s="39">
        <v>27</v>
      </c>
      <c r="BH9" s="40">
        <v>0</v>
      </c>
      <c r="BI9" s="40">
        <v>0</v>
      </c>
      <c r="BJ9" s="40">
        <v>0</v>
      </c>
      <c r="BK9" s="40">
        <v>0</v>
      </c>
      <c r="BL9" s="40">
        <v>9</v>
      </c>
      <c r="BM9" s="40">
        <v>5.5</v>
      </c>
      <c r="BN9" s="40">
        <v>7.5</v>
      </c>
      <c r="BO9" s="40">
        <v>2</v>
      </c>
      <c r="BP9" s="40">
        <v>0</v>
      </c>
      <c r="BQ9" s="40">
        <v>2</v>
      </c>
      <c r="BR9" s="40">
        <v>1</v>
      </c>
      <c r="BS9" s="28"/>
      <c r="BT9" s="39"/>
      <c r="BU9" s="39"/>
      <c r="BV9" s="39"/>
      <c r="BW9" s="39"/>
      <c r="BX9" s="39"/>
      <c r="BY9" s="39"/>
      <c r="BZ9" s="39"/>
      <c r="CA9" s="39"/>
      <c r="CB9" s="39"/>
      <c r="CC9" s="39"/>
      <c r="CD9" s="39"/>
      <c r="CE9" s="39"/>
      <c r="CF9" s="39"/>
      <c r="CG9" s="39"/>
      <c r="CH9" s="39"/>
      <c r="CI9" s="39"/>
      <c r="CJ9" s="39"/>
      <c r="CK9" s="39"/>
      <c r="CL9" s="39">
        <v>2061</v>
      </c>
      <c r="CM9" s="28"/>
      <c r="CN9" s="39">
        <v>4</v>
      </c>
      <c r="CO9" s="39">
        <v>628</v>
      </c>
      <c r="CP9" s="28"/>
      <c r="CQ9" s="39">
        <v>20711</v>
      </c>
      <c r="CR9" s="39">
        <v>3313</v>
      </c>
      <c r="CS9" s="39">
        <v>226646</v>
      </c>
    </row>
    <row r="10" spans="1:97" ht="15.75" customHeight="1" x14ac:dyDescent="0.15">
      <c r="A10" s="41" t="s">
        <v>64</v>
      </c>
      <c r="B10" s="28"/>
      <c r="C10" s="42">
        <v>1233982</v>
      </c>
      <c r="D10" s="42">
        <v>94099</v>
      </c>
      <c r="E10" s="42">
        <v>1328081</v>
      </c>
      <c r="F10" s="42">
        <v>4785219</v>
      </c>
      <c r="G10" s="42">
        <v>20980</v>
      </c>
      <c r="H10" s="42">
        <v>4806199</v>
      </c>
      <c r="I10" s="42">
        <v>493615</v>
      </c>
      <c r="J10" s="42">
        <v>1168</v>
      </c>
      <c r="K10" s="42">
        <v>494783</v>
      </c>
      <c r="L10" s="42">
        <v>6512816</v>
      </c>
      <c r="M10" s="42">
        <v>116247</v>
      </c>
      <c r="N10" s="42">
        <v>6629063</v>
      </c>
      <c r="O10" s="28"/>
      <c r="P10" s="35">
        <v>204270</v>
      </c>
      <c r="Q10" s="35">
        <v>543780</v>
      </c>
      <c r="R10" s="35">
        <v>748050</v>
      </c>
      <c r="S10" s="35">
        <v>115769</v>
      </c>
      <c r="T10" s="35">
        <v>11213</v>
      </c>
      <c r="U10" s="35">
        <v>126982</v>
      </c>
      <c r="V10" s="35">
        <v>107450</v>
      </c>
      <c r="W10" s="35">
        <v>22303</v>
      </c>
      <c r="X10" s="35">
        <v>129753</v>
      </c>
      <c r="Y10" s="35">
        <v>427489</v>
      </c>
      <c r="Z10" s="35">
        <v>577296</v>
      </c>
      <c r="AA10" s="35">
        <v>1004785</v>
      </c>
      <c r="AB10" s="28"/>
      <c r="AC10" s="35">
        <v>1331</v>
      </c>
      <c r="AD10" s="35">
        <v>3999299</v>
      </c>
      <c r="AE10" s="35">
        <v>36955</v>
      </c>
      <c r="AF10" s="35">
        <v>4037585</v>
      </c>
      <c r="AG10" s="35">
        <v>81828</v>
      </c>
      <c r="AH10" s="35">
        <v>2748611</v>
      </c>
      <c r="AI10" s="35" t="s">
        <v>27</v>
      </c>
      <c r="AJ10" s="35">
        <v>2830439</v>
      </c>
      <c r="AK10" s="35">
        <v>216529</v>
      </c>
      <c r="AL10" s="35">
        <v>2798</v>
      </c>
      <c r="AM10" s="35">
        <v>219327</v>
      </c>
      <c r="AN10" s="35">
        <v>7047598</v>
      </c>
      <c r="AO10" s="35">
        <v>39753</v>
      </c>
      <c r="AP10" s="35">
        <v>7087351</v>
      </c>
      <c r="AQ10" s="28"/>
      <c r="AR10" s="35">
        <v>1433</v>
      </c>
      <c r="AS10" s="35">
        <v>2601</v>
      </c>
      <c r="AT10" s="35">
        <v>1119</v>
      </c>
      <c r="AU10" s="28"/>
      <c r="AV10" s="42">
        <v>5708700.5499999998</v>
      </c>
      <c r="AW10" s="42">
        <v>147388.96</v>
      </c>
      <c r="AX10" s="42">
        <v>5856089.5099999998</v>
      </c>
      <c r="AY10" s="42">
        <v>133532.95000000001</v>
      </c>
      <c r="AZ10" s="42">
        <v>5989622.9500000002</v>
      </c>
      <c r="BA10" s="42">
        <v>1707714.75</v>
      </c>
      <c r="BB10" s="42">
        <v>6629063</v>
      </c>
      <c r="BC10" s="42">
        <v>14326400.75</v>
      </c>
      <c r="BD10" s="28"/>
      <c r="BE10" s="35">
        <v>56.27</v>
      </c>
      <c r="BF10" s="35">
        <v>2</v>
      </c>
      <c r="BG10" s="35">
        <v>58.27</v>
      </c>
      <c r="BH10" s="36">
        <v>0</v>
      </c>
      <c r="BI10" s="36">
        <v>0</v>
      </c>
      <c r="BJ10" s="36">
        <v>0.56999999999999995</v>
      </c>
      <c r="BK10" s="36">
        <v>14.58</v>
      </c>
      <c r="BL10" s="36">
        <v>16.266999999999999</v>
      </c>
      <c r="BM10" s="36">
        <v>13.356999999999999</v>
      </c>
      <c r="BN10" s="36">
        <v>4.5</v>
      </c>
      <c r="BO10" s="36">
        <v>6</v>
      </c>
      <c r="BP10" s="36">
        <v>1</v>
      </c>
      <c r="BQ10" s="36">
        <v>0</v>
      </c>
      <c r="BR10" s="36">
        <v>2</v>
      </c>
      <c r="BS10" s="28"/>
      <c r="BT10" s="35"/>
      <c r="BU10" s="35"/>
      <c r="BV10" s="35"/>
      <c r="BW10" s="35"/>
      <c r="BX10" s="35"/>
      <c r="BY10" s="35"/>
      <c r="BZ10" s="35"/>
      <c r="CA10" s="35"/>
      <c r="CB10" s="35"/>
      <c r="CC10" s="35"/>
      <c r="CD10" s="35"/>
      <c r="CE10" s="35"/>
      <c r="CF10" s="35"/>
      <c r="CG10" s="35"/>
      <c r="CH10" s="35"/>
      <c r="CI10" s="35"/>
      <c r="CJ10" s="35"/>
      <c r="CK10" s="35"/>
      <c r="CL10" s="35">
        <v>791</v>
      </c>
      <c r="CM10" s="28"/>
      <c r="CN10" s="35">
        <v>6</v>
      </c>
      <c r="CO10" s="35">
        <v>1545</v>
      </c>
      <c r="CP10" s="28"/>
      <c r="CQ10" s="35">
        <v>37622</v>
      </c>
      <c r="CR10" s="35">
        <v>17278</v>
      </c>
      <c r="CS10" s="35">
        <v>389362</v>
      </c>
    </row>
    <row r="11" spans="1:97" ht="15.75" customHeight="1" x14ac:dyDescent="0.15">
      <c r="A11" s="37" t="s">
        <v>63</v>
      </c>
      <c r="B11" s="28"/>
      <c r="C11" s="38">
        <v>1793474</v>
      </c>
      <c r="D11" s="38">
        <v>54291</v>
      </c>
      <c r="E11" s="38">
        <v>1847765</v>
      </c>
      <c r="F11" s="38">
        <v>8007436</v>
      </c>
      <c r="G11" s="38">
        <v>16508</v>
      </c>
      <c r="H11" s="38">
        <v>8023944</v>
      </c>
      <c r="I11" s="38">
        <v>1248215</v>
      </c>
      <c r="J11" s="38">
        <v>1506</v>
      </c>
      <c r="K11" s="38">
        <v>1249721</v>
      </c>
      <c r="L11" s="38">
        <v>11049125</v>
      </c>
      <c r="M11" s="38">
        <v>72305</v>
      </c>
      <c r="N11" s="38">
        <v>11121430</v>
      </c>
      <c r="O11" s="28"/>
      <c r="P11" s="39">
        <v>587157</v>
      </c>
      <c r="Q11" s="39">
        <v>315805</v>
      </c>
      <c r="R11" s="39">
        <v>902962</v>
      </c>
      <c r="S11" s="39">
        <v>170129</v>
      </c>
      <c r="T11" s="39">
        <v>32</v>
      </c>
      <c r="U11" s="39">
        <v>170161</v>
      </c>
      <c r="V11" s="39">
        <v>43969</v>
      </c>
      <c r="W11" s="39">
        <v>1691</v>
      </c>
      <c r="X11" s="39">
        <v>45660</v>
      </c>
      <c r="Y11" s="39">
        <v>801255</v>
      </c>
      <c r="Z11" s="39">
        <v>317528</v>
      </c>
      <c r="AA11" s="39">
        <v>1118783</v>
      </c>
      <c r="AB11" s="28"/>
      <c r="AC11" s="39">
        <v>10066</v>
      </c>
      <c r="AD11" s="39">
        <v>3825097</v>
      </c>
      <c r="AE11" s="39">
        <v>22656</v>
      </c>
      <c r="AF11" s="39">
        <v>3857819</v>
      </c>
      <c r="AG11" s="39">
        <v>163877</v>
      </c>
      <c r="AH11" s="39">
        <v>6734529</v>
      </c>
      <c r="AI11" s="39">
        <v>76</v>
      </c>
      <c r="AJ11" s="39">
        <v>6898482</v>
      </c>
      <c r="AK11" s="39">
        <v>38600</v>
      </c>
      <c r="AL11" s="39">
        <v>356</v>
      </c>
      <c r="AM11" s="39">
        <v>38956</v>
      </c>
      <c r="AN11" s="39">
        <v>10772169</v>
      </c>
      <c r="AO11" s="39">
        <v>23088</v>
      </c>
      <c r="AP11" s="39">
        <v>10795257</v>
      </c>
      <c r="AQ11" s="28"/>
      <c r="AR11" s="39">
        <v>1323</v>
      </c>
      <c r="AS11" s="39">
        <v>668</v>
      </c>
      <c r="AT11" s="39">
        <v>661</v>
      </c>
      <c r="AU11" s="28"/>
      <c r="AV11" s="38">
        <v>7014838</v>
      </c>
      <c r="AW11" s="38">
        <v>805988</v>
      </c>
      <c r="AX11" s="38">
        <v>7820826</v>
      </c>
      <c r="AY11" s="38">
        <v>900117</v>
      </c>
      <c r="AZ11" s="38">
        <v>8720943</v>
      </c>
      <c r="BA11" s="38">
        <v>2932609</v>
      </c>
      <c r="BB11" s="38">
        <v>11121430</v>
      </c>
      <c r="BC11" s="38">
        <v>22774982</v>
      </c>
      <c r="BD11" s="28"/>
      <c r="BE11" s="39">
        <v>66.099999999999994</v>
      </c>
      <c r="BF11" s="39">
        <v>3.6</v>
      </c>
      <c r="BG11" s="39">
        <v>69.7</v>
      </c>
      <c r="BH11" s="40" t="s">
        <v>27</v>
      </c>
      <c r="BI11" s="40" t="s">
        <v>27</v>
      </c>
      <c r="BJ11" s="40" t="s">
        <v>27</v>
      </c>
      <c r="BK11" s="40" t="s">
        <v>27</v>
      </c>
      <c r="BL11" s="40" t="s">
        <v>27</v>
      </c>
      <c r="BM11" s="40" t="s">
        <v>27</v>
      </c>
      <c r="BN11" s="40" t="s">
        <v>27</v>
      </c>
      <c r="BO11" s="40" t="s">
        <v>27</v>
      </c>
      <c r="BP11" s="40" t="s">
        <v>27</v>
      </c>
      <c r="BQ11" s="40" t="s">
        <v>27</v>
      </c>
      <c r="BR11" s="40" t="s">
        <v>27</v>
      </c>
      <c r="BS11" s="28"/>
      <c r="BT11" s="39"/>
      <c r="BU11" s="39"/>
      <c r="BV11" s="39"/>
      <c r="BW11" s="39"/>
      <c r="BX11" s="39"/>
      <c r="BY11" s="39"/>
      <c r="BZ11" s="39"/>
      <c r="CA11" s="39"/>
      <c r="CB11" s="39"/>
      <c r="CC11" s="39"/>
      <c r="CD11" s="39"/>
      <c r="CE11" s="39"/>
      <c r="CF11" s="39"/>
      <c r="CG11" s="39"/>
      <c r="CH11" s="39"/>
      <c r="CI11" s="39"/>
      <c r="CJ11" s="39"/>
      <c r="CK11" s="39"/>
      <c r="CL11" s="39">
        <v>1825</v>
      </c>
      <c r="CM11" s="28"/>
      <c r="CN11" s="39">
        <v>4</v>
      </c>
      <c r="CO11" s="39">
        <v>2500</v>
      </c>
      <c r="CP11" s="28"/>
      <c r="CQ11" s="39">
        <v>19773</v>
      </c>
      <c r="CR11" s="39">
        <v>49798</v>
      </c>
      <c r="CS11" s="39">
        <v>1580963</v>
      </c>
    </row>
    <row r="12" spans="1:97" ht="15.75" customHeight="1" x14ac:dyDescent="0.15">
      <c r="A12" s="41" t="s">
        <v>62</v>
      </c>
      <c r="B12" s="28"/>
      <c r="C12" s="42">
        <v>3403697</v>
      </c>
      <c r="D12" s="42">
        <v>258396</v>
      </c>
      <c r="E12" s="42">
        <v>3662093</v>
      </c>
      <c r="F12" s="42">
        <v>9619971</v>
      </c>
      <c r="G12" s="42">
        <v>213856</v>
      </c>
      <c r="H12" s="42">
        <v>9833827</v>
      </c>
      <c r="I12" s="42">
        <v>267980</v>
      </c>
      <c r="J12" s="42">
        <v>28533</v>
      </c>
      <c r="K12" s="42">
        <v>296513</v>
      </c>
      <c r="L12" s="42">
        <v>13291648</v>
      </c>
      <c r="M12" s="42">
        <v>500785</v>
      </c>
      <c r="N12" s="42">
        <v>13792433</v>
      </c>
      <c r="O12" s="28"/>
      <c r="P12" s="35">
        <v>619813</v>
      </c>
      <c r="Q12" s="35">
        <v>484952</v>
      </c>
      <c r="R12" s="35">
        <v>1104765</v>
      </c>
      <c r="S12" s="35">
        <v>57343</v>
      </c>
      <c r="T12" s="35">
        <v>218</v>
      </c>
      <c r="U12" s="35">
        <v>57561</v>
      </c>
      <c r="V12" s="35">
        <v>209780</v>
      </c>
      <c r="W12" s="35">
        <v>34757</v>
      </c>
      <c r="X12" s="35">
        <v>244537</v>
      </c>
      <c r="Y12" s="35">
        <v>886936</v>
      </c>
      <c r="Z12" s="35">
        <v>519927</v>
      </c>
      <c r="AA12" s="35">
        <v>1406863</v>
      </c>
      <c r="AB12" s="28"/>
      <c r="AC12" s="35">
        <v>64759</v>
      </c>
      <c r="AD12" s="35">
        <v>6653243</v>
      </c>
      <c r="AE12" s="35">
        <v>41606</v>
      </c>
      <c r="AF12" s="35">
        <v>6759608</v>
      </c>
      <c r="AG12" s="35">
        <v>126012</v>
      </c>
      <c r="AH12" s="35">
        <v>5133074</v>
      </c>
      <c r="AI12" s="35">
        <v>0</v>
      </c>
      <c r="AJ12" s="35">
        <v>5259086</v>
      </c>
      <c r="AK12" s="35">
        <v>2031806</v>
      </c>
      <c r="AL12" s="35">
        <v>1954</v>
      </c>
      <c r="AM12" s="35">
        <v>2033760</v>
      </c>
      <c r="AN12" s="35">
        <v>14008894</v>
      </c>
      <c r="AO12" s="35">
        <v>43560</v>
      </c>
      <c r="AP12" s="35">
        <v>14052454</v>
      </c>
      <c r="AQ12" s="28"/>
      <c r="AR12" s="35">
        <v>3777</v>
      </c>
      <c r="AS12" s="35">
        <v>1563</v>
      </c>
      <c r="AT12" s="35">
        <v>1381</v>
      </c>
      <c r="AU12" s="28"/>
      <c r="AV12" s="42">
        <v>11655276</v>
      </c>
      <c r="AW12" s="42">
        <v>1691129</v>
      </c>
      <c r="AX12" s="42">
        <v>13346405</v>
      </c>
      <c r="AY12" s="42">
        <v>634012</v>
      </c>
      <c r="AZ12" s="42">
        <v>13980417</v>
      </c>
      <c r="BA12" s="42">
        <v>790898</v>
      </c>
      <c r="BB12" s="42">
        <v>13792433</v>
      </c>
      <c r="BC12" s="42">
        <v>28563748</v>
      </c>
      <c r="BD12" s="28"/>
      <c r="BE12" s="35">
        <v>100</v>
      </c>
      <c r="BF12" s="35">
        <v>13.3</v>
      </c>
      <c r="BG12" s="35">
        <v>113.3</v>
      </c>
      <c r="BH12" s="36"/>
      <c r="BI12" s="36">
        <v>0.5</v>
      </c>
      <c r="BJ12" s="36">
        <v>3.9</v>
      </c>
      <c r="BK12" s="36">
        <v>13</v>
      </c>
      <c r="BL12" s="36">
        <v>20.6</v>
      </c>
      <c r="BM12" s="36">
        <v>32.200000000000003</v>
      </c>
      <c r="BN12" s="36">
        <v>22.9</v>
      </c>
      <c r="BO12" s="36">
        <v>10.199999999999999</v>
      </c>
      <c r="BP12" s="36">
        <v>5</v>
      </c>
      <c r="BQ12" s="36">
        <v>1</v>
      </c>
      <c r="BR12" s="36">
        <v>4</v>
      </c>
      <c r="BS12" s="28"/>
      <c r="BT12" s="35"/>
      <c r="BU12" s="35"/>
      <c r="BV12" s="35"/>
      <c r="BW12" s="35"/>
      <c r="BX12" s="35"/>
      <c r="BY12" s="35"/>
      <c r="BZ12" s="35"/>
      <c r="CA12" s="35"/>
      <c r="CB12" s="35"/>
      <c r="CC12" s="35"/>
      <c r="CD12" s="35"/>
      <c r="CE12" s="35"/>
      <c r="CF12" s="35"/>
      <c r="CG12" s="35"/>
      <c r="CH12" s="35"/>
      <c r="CI12" s="35"/>
      <c r="CJ12" s="35"/>
      <c r="CK12" s="35"/>
      <c r="CL12" s="35">
        <v>1503</v>
      </c>
      <c r="CM12" s="28"/>
      <c r="CN12" s="35">
        <v>5</v>
      </c>
      <c r="CO12" s="35">
        <v>2951</v>
      </c>
      <c r="CP12" s="28"/>
      <c r="CQ12" s="35">
        <v>97007</v>
      </c>
      <c r="CR12" s="35">
        <v>13976</v>
      </c>
      <c r="CS12" s="35">
        <v>971238</v>
      </c>
    </row>
    <row r="13" spans="1:97" ht="15.75" customHeight="1" x14ac:dyDescent="0.15">
      <c r="A13" s="37" t="s">
        <v>61</v>
      </c>
      <c r="B13" s="28"/>
      <c r="C13" s="38">
        <v>551266</v>
      </c>
      <c r="D13" s="38">
        <v>60105</v>
      </c>
      <c r="E13" s="38">
        <v>611371</v>
      </c>
      <c r="F13" s="38">
        <v>6870613</v>
      </c>
      <c r="G13" s="38">
        <v>25424</v>
      </c>
      <c r="H13" s="38">
        <v>6896037</v>
      </c>
      <c r="I13" s="38">
        <v>25340</v>
      </c>
      <c r="J13" s="38">
        <v>19196</v>
      </c>
      <c r="K13" s="38">
        <v>44536</v>
      </c>
      <c r="L13" s="38">
        <v>7447219</v>
      </c>
      <c r="M13" s="38">
        <v>104725</v>
      </c>
      <c r="N13" s="38">
        <v>7551944</v>
      </c>
      <c r="O13" s="28"/>
      <c r="P13" s="39">
        <v>341059</v>
      </c>
      <c r="Q13" s="39">
        <v>219326</v>
      </c>
      <c r="R13" s="39">
        <v>560385</v>
      </c>
      <c r="S13" s="39">
        <v>59612</v>
      </c>
      <c r="T13" s="39">
        <v>4354</v>
      </c>
      <c r="U13" s="39">
        <v>63966</v>
      </c>
      <c r="V13" s="39">
        <v>103620</v>
      </c>
      <c r="W13" s="39">
        <v>41444</v>
      </c>
      <c r="X13" s="39">
        <v>145064</v>
      </c>
      <c r="Y13" s="39">
        <v>504291</v>
      </c>
      <c r="Z13" s="39">
        <v>265124</v>
      </c>
      <c r="AA13" s="39">
        <v>769415</v>
      </c>
      <c r="AB13" s="28"/>
      <c r="AC13" s="39">
        <v>6149</v>
      </c>
      <c r="AD13" s="39">
        <v>213269</v>
      </c>
      <c r="AE13" s="39">
        <v>103799</v>
      </c>
      <c r="AF13" s="39">
        <v>323217</v>
      </c>
      <c r="AG13" s="39">
        <v>93706</v>
      </c>
      <c r="AH13" s="39">
        <v>2435238</v>
      </c>
      <c r="AI13" s="39">
        <v>0</v>
      </c>
      <c r="AJ13" s="39">
        <v>2528944</v>
      </c>
      <c r="AK13" s="39">
        <v>101496</v>
      </c>
      <c r="AL13" s="39">
        <v>16824</v>
      </c>
      <c r="AM13" s="39">
        <v>118320</v>
      </c>
      <c r="AN13" s="39">
        <v>2849858</v>
      </c>
      <c r="AO13" s="39">
        <v>120623</v>
      </c>
      <c r="AP13" s="39">
        <v>2970481</v>
      </c>
      <c r="AQ13" s="28"/>
      <c r="AR13" s="39">
        <v>2160</v>
      </c>
      <c r="AS13" s="39">
        <v>1837</v>
      </c>
      <c r="AT13" s="39">
        <v>822</v>
      </c>
      <c r="AU13" s="28"/>
      <c r="AV13" s="38">
        <v>5004130</v>
      </c>
      <c r="AW13" s="38">
        <v>508215</v>
      </c>
      <c r="AX13" s="38">
        <v>5512345</v>
      </c>
      <c r="AY13" s="38">
        <v>437650</v>
      </c>
      <c r="AZ13" s="38">
        <v>5949995</v>
      </c>
      <c r="BA13" s="38">
        <v>340949</v>
      </c>
      <c r="BB13" s="38">
        <v>7551944</v>
      </c>
      <c r="BC13" s="38">
        <v>13842888</v>
      </c>
      <c r="BD13" s="28"/>
      <c r="BE13" s="39">
        <v>33</v>
      </c>
      <c r="BF13" s="39">
        <v>15.9</v>
      </c>
      <c r="BG13" s="39">
        <v>48.9</v>
      </c>
      <c r="BH13" s="40"/>
      <c r="BI13" s="40"/>
      <c r="BJ13" s="40"/>
      <c r="BK13" s="40">
        <v>15.2</v>
      </c>
      <c r="BL13" s="40">
        <v>7.4</v>
      </c>
      <c r="BM13" s="40">
        <v>16.3</v>
      </c>
      <c r="BN13" s="40">
        <v>5</v>
      </c>
      <c r="BO13" s="40"/>
      <c r="BP13" s="40">
        <v>4</v>
      </c>
      <c r="BQ13" s="40">
        <v>1</v>
      </c>
      <c r="BR13" s="40"/>
      <c r="BS13" s="28"/>
      <c r="BT13" s="39"/>
      <c r="BU13" s="39"/>
      <c r="BV13" s="39"/>
      <c r="BW13" s="39"/>
      <c r="BX13" s="39"/>
      <c r="BY13" s="39"/>
      <c r="BZ13" s="39"/>
      <c r="CA13" s="39"/>
      <c r="CB13" s="39"/>
      <c r="CC13" s="39"/>
      <c r="CD13" s="39"/>
      <c r="CE13" s="39"/>
      <c r="CF13" s="39"/>
      <c r="CG13" s="39"/>
      <c r="CH13" s="39"/>
      <c r="CI13" s="39"/>
      <c r="CJ13" s="39"/>
      <c r="CK13" s="39"/>
      <c r="CL13" s="39">
        <v>78</v>
      </c>
      <c r="CM13" s="28"/>
      <c r="CN13" s="39">
        <v>3</v>
      </c>
      <c r="CO13" s="39">
        <v>1601</v>
      </c>
      <c r="CP13" s="28"/>
      <c r="CQ13" s="39">
        <v>25039</v>
      </c>
      <c r="CR13" s="39">
        <v>14415</v>
      </c>
      <c r="CS13" s="39">
        <v>1789484</v>
      </c>
    </row>
    <row r="14" spans="1:97" ht="15.75" customHeight="1" x14ac:dyDescent="0.15">
      <c r="A14" s="41" t="s">
        <v>170</v>
      </c>
      <c r="B14" s="28"/>
      <c r="C14" s="42">
        <v>723829</v>
      </c>
      <c r="D14" s="42">
        <v>34232</v>
      </c>
      <c r="E14" s="42">
        <v>758061</v>
      </c>
      <c r="F14" s="42">
        <v>2304041</v>
      </c>
      <c r="G14" s="42">
        <v>92269</v>
      </c>
      <c r="H14" s="42">
        <v>2396310</v>
      </c>
      <c r="I14" s="42">
        <v>47133</v>
      </c>
      <c r="J14" s="42"/>
      <c r="K14" s="42">
        <v>47133</v>
      </c>
      <c r="L14" s="42">
        <v>3075003</v>
      </c>
      <c r="M14" s="42">
        <v>126501</v>
      </c>
      <c r="N14" s="42">
        <v>3201504</v>
      </c>
      <c r="O14" s="28"/>
      <c r="P14" s="35">
        <v>303318</v>
      </c>
      <c r="Q14" s="35">
        <v>260393</v>
      </c>
      <c r="R14" s="35">
        <v>563711</v>
      </c>
      <c r="S14" s="35">
        <v>66383</v>
      </c>
      <c r="T14" s="35">
        <v>245</v>
      </c>
      <c r="U14" s="35">
        <v>66628</v>
      </c>
      <c r="V14" s="35">
        <v>30870</v>
      </c>
      <c r="W14" s="35">
        <v>22027</v>
      </c>
      <c r="X14" s="35">
        <v>52897</v>
      </c>
      <c r="Y14" s="35">
        <v>400571</v>
      </c>
      <c r="Z14" s="35">
        <v>282665</v>
      </c>
      <c r="AA14" s="35">
        <v>683236</v>
      </c>
      <c r="AB14" s="28"/>
      <c r="AC14" s="35">
        <v>103594</v>
      </c>
      <c r="AD14" s="35">
        <v>670812</v>
      </c>
      <c r="AE14" s="35">
        <v>58090</v>
      </c>
      <c r="AF14" s="35">
        <v>832496</v>
      </c>
      <c r="AG14" s="35">
        <v>15808</v>
      </c>
      <c r="AH14" s="35">
        <v>877303</v>
      </c>
      <c r="AI14" s="35"/>
      <c r="AJ14" s="35">
        <v>893111</v>
      </c>
      <c r="AK14" s="35">
        <v>17343</v>
      </c>
      <c r="AL14" s="35">
        <v>4107</v>
      </c>
      <c r="AM14" s="35">
        <v>21450</v>
      </c>
      <c r="AN14" s="35">
        <v>1684860</v>
      </c>
      <c r="AO14" s="35">
        <v>62197</v>
      </c>
      <c r="AP14" s="35">
        <v>1747057</v>
      </c>
      <c r="AQ14" s="28"/>
      <c r="AR14" s="35">
        <v>1596</v>
      </c>
      <c r="AS14" s="35">
        <v>1120</v>
      </c>
      <c r="AT14" s="35">
        <v>269</v>
      </c>
      <c r="AU14" s="28"/>
      <c r="AV14" s="42">
        <v>4014859</v>
      </c>
      <c r="AW14" s="42">
        <v>243634</v>
      </c>
      <c r="AX14" s="42">
        <v>4258493</v>
      </c>
      <c r="AY14" s="42">
        <v>149176</v>
      </c>
      <c r="AZ14" s="42">
        <v>4407669</v>
      </c>
      <c r="BA14" s="42">
        <v>2363854</v>
      </c>
      <c r="BB14" s="42">
        <v>3201054</v>
      </c>
      <c r="BC14" s="42">
        <v>9972577</v>
      </c>
      <c r="BD14" s="28"/>
      <c r="BE14" s="35">
        <v>40.85</v>
      </c>
      <c r="BF14" s="35">
        <v>1</v>
      </c>
      <c r="BG14" s="35">
        <v>41.85</v>
      </c>
      <c r="BH14" s="36">
        <v>0</v>
      </c>
      <c r="BI14" s="36">
        <v>0</v>
      </c>
      <c r="BJ14" s="36">
        <v>0</v>
      </c>
      <c r="BK14" s="36">
        <v>13.12</v>
      </c>
      <c r="BL14" s="36">
        <v>6.6</v>
      </c>
      <c r="BM14" s="36">
        <v>8.1300000000000008</v>
      </c>
      <c r="BN14" s="36">
        <v>9</v>
      </c>
      <c r="BO14" s="36">
        <v>0</v>
      </c>
      <c r="BP14" s="36">
        <v>3</v>
      </c>
      <c r="BQ14" s="36">
        <v>0</v>
      </c>
      <c r="BR14" s="36">
        <v>1</v>
      </c>
      <c r="BS14" s="28"/>
      <c r="BT14" s="35"/>
      <c r="BU14" s="35"/>
      <c r="BV14" s="35"/>
      <c r="BW14" s="35"/>
      <c r="BX14" s="35"/>
      <c r="BY14" s="35"/>
      <c r="BZ14" s="35"/>
      <c r="CA14" s="35"/>
      <c r="CB14" s="35"/>
      <c r="CC14" s="35"/>
      <c r="CD14" s="35"/>
      <c r="CE14" s="35"/>
      <c r="CF14" s="35"/>
      <c r="CG14" s="35"/>
      <c r="CH14" s="35"/>
      <c r="CI14" s="35"/>
      <c r="CJ14" s="35"/>
      <c r="CK14" s="35"/>
      <c r="CL14" s="35">
        <v>23</v>
      </c>
      <c r="CM14" s="28"/>
      <c r="CN14" s="35">
        <v>6</v>
      </c>
      <c r="CO14" s="35">
        <v>1089</v>
      </c>
      <c r="CP14" s="28"/>
      <c r="CQ14" s="35">
        <v>3426</v>
      </c>
      <c r="CR14" s="35">
        <v>9013</v>
      </c>
      <c r="CS14" s="35" t="s">
        <v>27</v>
      </c>
    </row>
    <row r="15" spans="1:97" ht="15.75" customHeight="1" x14ac:dyDescent="0.15">
      <c r="A15" s="37" t="s">
        <v>60</v>
      </c>
      <c r="B15" s="28"/>
      <c r="C15" s="38">
        <v>1376351</v>
      </c>
      <c r="D15" s="38">
        <v>97732</v>
      </c>
      <c r="E15" s="38">
        <v>1474083</v>
      </c>
      <c r="F15" s="38">
        <v>7220418</v>
      </c>
      <c r="G15" s="38">
        <v>123563</v>
      </c>
      <c r="H15" s="38">
        <v>7343981</v>
      </c>
      <c r="I15" s="38">
        <v>76217</v>
      </c>
      <c r="J15" s="38">
        <v>9042</v>
      </c>
      <c r="K15" s="38">
        <v>85259</v>
      </c>
      <c r="L15" s="38">
        <v>8672986</v>
      </c>
      <c r="M15" s="38">
        <v>230337</v>
      </c>
      <c r="N15" s="38">
        <v>8903323</v>
      </c>
      <c r="O15" s="28"/>
      <c r="P15" s="39">
        <v>701877</v>
      </c>
      <c r="Q15" s="39">
        <v>824051</v>
      </c>
      <c r="R15" s="39">
        <v>1525928</v>
      </c>
      <c r="S15" s="39">
        <v>101091</v>
      </c>
      <c r="T15" s="39">
        <v>301</v>
      </c>
      <c r="U15" s="39">
        <v>101392</v>
      </c>
      <c r="V15" s="39">
        <v>84751</v>
      </c>
      <c r="W15" s="39">
        <v>37143</v>
      </c>
      <c r="X15" s="39">
        <v>121894</v>
      </c>
      <c r="Y15" s="39">
        <v>887719</v>
      </c>
      <c r="Z15" s="39">
        <v>861495</v>
      </c>
      <c r="AA15" s="39">
        <v>1749214</v>
      </c>
      <c r="AB15" s="28"/>
      <c r="AC15" s="39">
        <v>7040622</v>
      </c>
      <c r="AD15" s="39">
        <v>2248578</v>
      </c>
      <c r="AE15" s="39">
        <v>75468</v>
      </c>
      <c r="AF15" s="39">
        <v>9364668</v>
      </c>
      <c r="AG15" s="39">
        <v>842165</v>
      </c>
      <c r="AH15" s="39">
        <v>3024175</v>
      </c>
      <c r="AI15" s="39">
        <v>1414</v>
      </c>
      <c r="AJ15" s="39">
        <v>3867754</v>
      </c>
      <c r="AK15" s="39">
        <v>374784</v>
      </c>
      <c r="AL15" s="39">
        <v>1894</v>
      </c>
      <c r="AM15" s="39">
        <v>376678</v>
      </c>
      <c r="AN15" s="39">
        <v>13530324</v>
      </c>
      <c r="AO15" s="39">
        <v>78776</v>
      </c>
      <c r="AP15" s="39">
        <v>13609100</v>
      </c>
      <c r="AQ15" s="28"/>
      <c r="AR15" s="39">
        <v>4724</v>
      </c>
      <c r="AS15" s="39">
        <v>1276</v>
      </c>
      <c r="AT15" s="39">
        <v>787</v>
      </c>
      <c r="AU15" s="28"/>
      <c r="AV15" s="38">
        <v>5546633</v>
      </c>
      <c r="AW15" s="38">
        <v>1169192</v>
      </c>
      <c r="AX15" s="38">
        <v>6715825</v>
      </c>
      <c r="AY15" s="38">
        <v>40283</v>
      </c>
      <c r="AZ15" s="38">
        <v>6756108</v>
      </c>
      <c r="BA15" s="38">
        <v>383739</v>
      </c>
      <c r="BB15" s="38">
        <v>8494737</v>
      </c>
      <c r="BC15" s="38">
        <v>15634584</v>
      </c>
      <c r="BD15" s="28"/>
      <c r="BE15" s="39">
        <v>64</v>
      </c>
      <c r="BF15" s="39">
        <v>0.6</v>
      </c>
      <c r="BG15" s="39">
        <v>64.599999999999994</v>
      </c>
      <c r="BH15" s="40">
        <v>0</v>
      </c>
      <c r="BI15" s="40">
        <v>1.9</v>
      </c>
      <c r="BJ15" s="40">
        <v>0</v>
      </c>
      <c r="BK15" s="40">
        <v>9</v>
      </c>
      <c r="BL15" s="40">
        <v>11.1</v>
      </c>
      <c r="BM15" s="40">
        <v>14</v>
      </c>
      <c r="BN15" s="40">
        <v>18.600000000000001</v>
      </c>
      <c r="BO15" s="40">
        <v>5</v>
      </c>
      <c r="BP15" s="40">
        <v>2</v>
      </c>
      <c r="BQ15" s="40">
        <v>0</v>
      </c>
      <c r="BR15" s="40">
        <v>3</v>
      </c>
      <c r="BS15" s="28"/>
      <c r="BT15" s="39"/>
      <c r="BU15" s="39"/>
      <c r="BV15" s="39"/>
      <c r="BW15" s="39"/>
      <c r="BX15" s="39"/>
      <c r="BY15" s="39"/>
      <c r="BZ15" s="39"/>
      <c r="CA15" s="39"/>
      <c r="CB15" s="39"/>
      <c r="CC15" s="39"/>
      <c r="CD15" s="39"/>
      <c r="CE15" s="39"/>
      <c r="CF15" s="39"/>
      <c r="CG15" s="39"/>
      <c r="CH15" s="39"/>
      <c r="CI15" s="39"/>
      <c r="CJ15" s="39"/>
      <c r="CK15" s="39"/>
      <c r="CL15" s="39">
        <v>57</v>
      </c>
      <c r="CM15" s="28"/>
      <c r="CN15" s="39">
        <v>3</v>
      </c>
      <c r="CO15" s="39" t="s">
        <v>27</v>
      </c>
      <c r="CP15" s="28"/>
      <c r="CQ15" s="39">
        <v>72144</v>
      </c>
      <c r="CR15" s="39">
        <v>57764</v>
      </c>
      <c r="CS15" s="39" t="s">
        <v>27</v>
      </c>
    </row>
    <row r="16" spans="1:97" ht="15.75" customHeight="1" x14ac:dyDescent="0.15">
      <c r="A16" s="41" t="s">
        <v>59</v>
      </c>
      <c r="B16" s="28"/>
      <c r="C16" s="42">
        <v>1768018</v>
      </c>
      <c r="D16" s="42">
        <v>31389</v>
      </c>
      <c r="E16" s="42">
        <v>1799407</v>
      </c>
      <c r="F16" s="42">
        <v>8197419</v>
      </c>
      <c r="G16" s="42">
        <v>66553</v>
      </c>
      <c r="H16" s="42">
        <v>8263972</v>
      </c>
      <c r="I16" s="42">
        <v>159359</v>
      </c>
      <c r="J16" s="42"/>
      <c r="K16" s="42">
        <v>159359</v>
      </c>
      <c r="L16" s="42">
        <v>10124796</v>
      </c>
      <c r="M16" s="42">
        <v>97942</v>
      </c>
      <c r="N16" s="42">
        <v>10222738</v>
      </c>
      <c r="O16" s="28"/>
      <c r="P16" s="35">
        <v>539329</v>
      </c>
      <c r="Q16" s="35">
        <v>275027</v>
      </c>
      <c r="R16" s="35">
        <v>814356</v>
      </c>
      <c r="S16" s="35">
        <v>99714</v>
      </c>
      <c r="T16" s="35">
        <v>135</v>
      </c>
      <c r="U16" s="35">
        <v>99849</v>
      </c>
      <c r="V16" s="35">
        <v>296039</v>
      </c>
      <c r="W16" s="35">
        <v>37844</v>
      </c>
      <c r="X16" s="35">
        <v>333883</v>
      </c>
      <c r="Y16" s="35">
        <v>935082</v>
      </c>
      <c r="Z16" s="35">
        <v>313006</v>
      </c>
      <c r="AA16" s="35">
        <v>1248088</v>
      </c>
      <c r="AB16" s="28"/>
      <c r="AC16" s="35">
        <v>193472</v>
      </c>
      <c r="AD16" s="35">
        <v>3664609</v>
      </c>
      <c r="AE16" s="35">
        <v>32226</v>
      </c>
      <c r="AF16" s="35">
        <v>3890307</v>
      </c>
      <c r="AG16" s="35">
        <v>338977</v>
      </c>
      <c r="AH16" s="35">
        <v>5955697</v>
      </c>
      <c r="AI16" s="35">
        <v>189</v>
      </c>
      <c r="AJ16" s="35">
        <v>6294863</v>
      </c>
      <c r="AK16" s="35">
        <v>68784</v>
      </c>
      <c r="AL16" s="35">
        <v>4048</v>
      </c>
      <c r="AM16" s="35">
        <v>72832</v>
      </c>
      <c r="AN16" s="35">
        <v>10221539</v>
      </c>
      <c r="AO16" s="35">
        <v>36463</v>
      </c>
      <c r="AP16" s="35">
        <v>10258002</v>
      </c>
      <c r="AQ16" s="28"/>
      <c r="AR16" s="35">
        <v>6538</v>
      </c>
      <c r="AS16" s="35">
        <v>3553</v>
      </c>
      <c r="AT16" s="35">
        <v>359</v>
      </c>
      <c r="AU16" s="28"/>
      <c r="AV16" s="42">
        <v>9228333</v>
      </c>
      <c r="AW16" s="42">
        <v>1860994</v>
      </c>
      <c r="AX16" s="42">
        <v>11089327</v>
      </c>
      <c r="AY16" s="42">
        <v>119343</v>
      </c>
      <c r="AZ16" s="42">
        <v>11208670</v>
      </c>
      <c r="BA16" s="42">
        <v>237683</v>
      </c>
      <c r="BB16" s="42">
        <v>10222738</v>
      </c>
      <c r="BC16" s="42">
        <v>21669091</v>
      </c>
      <c r="BD16" s="28"/>
      <c r="BE16" s="35">
        <v>83.3</v>
      </c>
      <c r="BF16" s="35">
        <v>7.7</v>
      </c>
      <c r="BG16" s="35">
        <v>91</v>
      </c>
      <c r="BH16" s="36"/>
      <c r="BI16" s="36"/>
      <c r="BJ16" s="36"/>
      <c r="BK16" s="36">
        <v>29.2</v>
      </c>
      <c r="BL16" s="36">
        <v>5.3</v>
      </c>
      <c r="BM16" s="36">
        <v>24.1</v>
      </c>
      <c r="BN16" s="36">
        <v>22.4</v>
      </c>
      <c r="BO16" s="36">
        <v>6</v>
      </c>
      <c r="BP16" s="36"/>
      <c r="BQ16" s="36">
        <v>3</v>
      </c>
      <c r="BR16" s="36">
        <v>1</v>
      </c>
      <c r="BS16" s="28"/>
      <c r="BT16" s="35"/>
      <c r="BU16" s="35"/>
      <c r="BV16" s="35"/>
      <c r="BW16" s="35"/>
      <c r="BX16" s="35"/>
      <c r="BY16" s="35"/>
      <c r="BZ16" s="35"/>
      <c r="CA16" s="35"/>
      <c r="CB16" s="35"/>
      <c r="CC16" s="35"/>
      <c r="CD16" s="35"/>
      <c r="CE16" s="35"/>
      <c r="CF16" s="35"/>
      <c r="CG16" s="35"/>
      <c r="CH16" s="35"/>
      <c r="CI16" s="35"/>
      <c r="CJ16" s="35"/>
      <c r="CK16" s="35"/>
      <c r="CL16" s="35">
        <v>98</v>
      </c>
      <c r="CM16" s="28"/>
      <c r="CN16" s="35">
        <v>6</v>
      </c>
      <c r="CO16" s="35">
        <v>3657</v>
      </c>
      <c r="CP16" s="28"/>
      <c r="CQ16" s="35">
        <v>93576</v>
      </c>
      <c r="CR16" s="35">
        <v>56493</v>
      </c>
      <c r="CS16" s="35">
        <v>3327516</v>
      </c>
    </row>
    <row r="17" spans="1:97" ht="15.75" customHeight="1" x14ac:dyDescent="0.15">
      <c r="A17" s="37" t="s">
        <v>58</v>
      </c>
      <c r="B17" s="28"/>
      <c r="C17" s="38">
        <v>331277</v>
      </c>
      <c r="D17" s="38">
        <v>23012</v>
      </c>
      <c r="E17" s="38">
        <v>354289</v>
      </c>
      <c r="F17" s="38">
        <v>4629860</v>
      </c>
      <c r="G17" s="38">
        <v>13311</v>
      </c>
      <c r="H17" s="38">
        <v>4643171</v>
      </c>
      <c r="I17" s="38">
        <v>187584</v>
      </c>
      <c r="J17" s="38">
        <v>154</v>
      </c>
      <c r="K17" s="38">
        <v>187738</v>
      </c>
      <c r="L17" s="38">
        <v>5148721</v>
      </c>
      <c r="M17" s="38">
        <v>36477</v>
      </c>
      <c r="N17" s="38">
        <v>5185198</v>
      </c>
      <c r="O17" s="28"/>
      <c r="P17" s="39">
        <v>260293</v>
      </c>
      <c r="Q17" s="39">
        <v>355576</v>
      </c>
      <c r="R17" s="39">
        <v>615869</v>
      </c>
      <c r="S17" s="39">
        <v>42406</v>
      </c>
      <c r="T17" s="39">
        <v>7948</v>
      </c>
      <c r="U17" s="39">
        <v>50354</v>
      </c>
      <c r="V17" s="39">
        <v>9748</v>
      </c>
      <c r="W17" s="39">
        <v>10909</v>
      </c>
      <c r="X17" s="39">
        <v>20657</v>
      </c>
      <c r="Y17" s="39">
        <v>312447</v>
      </c>
      <c r="Z17" s="39">
        <v>374433</v>
      </c>
      <c r="AA17" s="39">
        <v>686880</v>
      </c>
      <c r="AB17" s="28"/>
      <c r="AC17" s="39">
        <v>2716516</v>
      </c>
      <c r="AD17" s="39">
        <v>89030</v>
      </c>
      <c r="AE17" s="39">
        <v>81974</v>
      </c>
      <c r="AF17" s="39">
        <v>2887520</v>
      </c>
      <c r="AG17" s="39">
        <v>39979</v>
      </c>
      <c r="AH17" s="39">
        <v>2089427</v>
      </c>
      <c r="AI17" s="39">
        <v>0</v>
      </c>
      <c r="AJ17" s="39">
        <v>2129406</v>
      </c>
      <c r="AK17" s="39">
        <v>4400</v>
      </c>
      <c r="AL17" s="39">
        <v>0</v>
      </c>
      <c r="AM17" s="39">
        <v>4400</v>
      </c>
      <c r="AN17" s="39">
        <v>4939352</v>
      </c>
      <c r="AO17" s="39">
        <v>81974</v>
      </c>
      <c r="AP17" s="39">
        <v>5021326</v>
      </c>
      <c r="AQ17" s="28"/>
      <c r="AR17" s="39">
        <v>248</v>
      </c>
      <c r="AS17" s="39">
        <v>927</v>
      </c>
      <c r="AT17" s="39">
        <v>192</v>
      </c>
      <c r="AU17" s="28"/>
      <c r="AV17" s="38">
        <v>4364404</v>
      </c>
      <c r="AW17" s="38">
        <v>0</v>
      </c>
      <c r="AX17" s="38">
        <v>4364404</v>
      </c>
      <c r="AY17" s="38">
        <v>484976</v>
      </c>
      <c r="AZ17" s="38">
        <v>4849380</v>
      </c>
      <c r="BA17" s="38">
        <v>513820</v>
      </c>
      <c r="BB17" s="38">
        <v>5330033</v>
      </c>
      <c r="BC17" s="38">
        <v>10693233</v>
      </c>
      <c r="BD17" s="28"/>
      <c r="BE17" s="39">
        <v>42.5</v>
      </c>
      <c r="BF17" s="39">
        <v>0</v>
      </c>
      <c r="BG17" s="39">
        <v>42.5</v>
      </c>
      <c r="BH17" s="40">
        <v>0</v>
      </c>
      <c r="BI17" s="40">
        <v>0</v>
      </c>
      <c r="BJ17" s="40">
        <v>0</v>
      </c>
      <c r="BK17" s="40">
        <v>3</v>
      </c>
      <c r="BL17" s="40">
        <v>15.2</v>
      </c>
      <c r="BM17" s="40">
        <v>10.3</v>
      </c>
      <c r="BN17" s="40">
        <v>8</v>
      </c>
      <c r="BO17" s="40">
        <v>1</v>
      </c>
      <c r="BP17" s="40">
        <v>2</v>
      </c>
      <c r="BQ17" s="40">
        <v>2</v>
      </c>
      <c r="BR17" s="40">
        <v>1</v>
      </c>
      <c r="BS17" s="28"/>
      <c r="BT17" s="39"/>
      <c r="BU17" s="39"/>
      <c r="BV17" s="39"/>
      <c r="BW17" s="39"/>
      <c r="BX17" s="39"/>
      <c r="BY17" s="39"/>
      <c r="BZ17" s="39"/>
      <c r="CA17" s="39"/>
      <c r="CB17" s="39"/>
      <c r="CC17" s="39"/>
      <c r="CD17" s="39"/>
      <c r="CE17" s="39"/>
      <c r="CF17" s="39"/>
      <c r="CG17" s="39"/>
      <c r="CH17" s="39"/>
      <c r="CI17" s="39"/>
      <c r="CJ17" s="39"/>
      <c r="CK17" s="39"/>
      <c r="CL17" s="43">
        <v>114</v>
      </c>
      <c r="CM17" s="28"/>
      <c r="CN17" s="39">
        <v>2</v>
      </c>
      <c r="CO17" s="39">
        <v>951</v>
      </c>
      <c r="CP17" s="28"/>
      <c r="CQ17" s="39">
        <v>45492</v>
      </c>
      <c r="CR17" s="39">
        <v>891</v>
      </c>
      <c r="CS17" s="39">
        <v>1299050</v>
      </c>
    </row>
    <row r="18" spans="1:97" ht="15.75" customHeight="1" x14ac:dyDescent="0.15">
      <c r="A18" s="41" t="s">
        <v>57</v>
      </c>
      <c r="B18" s="28"/>
      <c r="C18" s="42">
        <v>2289267</v>
      </c>
      <c r="D18" s="42">
        <v>116745</v>
      </c>
      <c r="E18" s="42">
        <v>2406012</v>
      </c>
      <c r="F18" s="42">
        <v>8471494</v>
      </c>
      <c r="G18" s="42">
        <v>63018</v>
      </c>
      <c r="H18" s="42">
        <v>8534512</v>
      </c>
      <c r="I18" s="42">
        <v>3133136</v>
      </c>
      <c r="J18" s="42">
        <v>137</v>
      </c>
      <c r="K18" s="42">
        <v>3133273</v>
      </c>
      <c r="L18" s="42">
        <v>13893897</v>
      </c>
      <c r="M18" s="42">
        <v>179900</v>
      </c>
      <c r="N18" s="42">
        <v>14073797</v>
      </c>
      <c r="O18" s="28"/>
      <c r="P18" s="35">
        <v>1495376</v>
      </c>
      <c r="Q18" s="35">
        <v>1083492</v>
      </c>
      <c r="R18" s="35">
        <v>2578868</v>
      </c>
      <c r="S18" s="35">
        <v>110846</v>
      </c>
      <c r="T18" s="35">
        <v>150</v>
      </c>
      <c r="U18" s="35">
        <v>110996</v>
      </c>
      <c r="V18" s="35">
        <v>129691</v>
      </c>
      <c r="W18" s="35">
        <v>70026</v>
      </c>
      <c r="X18" s="35">
        <v>199717</v>
      </c>
      <c r="Y18" s="35">
        <v>1735913</v>
      </c>
      <c r="Z18" s="35">
        <v>1153668</v>
      </c>
      <c r="AA18" s="35">
        <v>2889581</v>
      </c>
      <c r="AB18" s="28"/>
      <c r="AC18" s="35" t="s">
        <v>27</v>
      </c>
      <c r="AD18" s="35">
        <v>1380983</v>
      </c>
      <c r="AE18" s="35">
        <v>26120</v>
      </c>
      <c r="AF18" s="35">
        <v>1407103</v>
      </c>
      <c r="AG18" s="35" t="s">
        <v>27</v>
      </c>
      <c r="AH18" s="35">
        <v>3829483</v>
      </c>
      <c r="AI18" s="35">
        <v>250</v>
      </c>
      <c r="AJ18" s="35">
        <v>3829733</v>
      </c>
      <c r="AK18" s="35">
        <v>83582</v>
      </c>
      <c r="AL18" s="35">
        <v>756</v>
      </c>
      <c r="AM18" s="35">
        <v>84338</v>
      </c>
      <c r="AN18" s="35">
        <v>5294048</v>
      </c>
      <c r="AO18" s="35">
        <v>27126</v>
      </c>
      <c r="AP18" s="35">
        <v>5321174</v>
      </c>
      <c r="AQ18" s="28"/>
      <c r="AR18" s="35">
        <v>3853</v>
      </c>
      <c r="AS18" s="35">
        <v>925</v>
      </c>
      <c r="AT18" s="35">
        <v>634</v>
      </c>
      <c r="AU18" s="28"/>
      <c r="AV18" s="42">
        <v>9922566</v>
      </c>
      <c r="AW18" s="42">
        <v>16667</v>
      </c>
      <c r="AX18" s="42">
        <v>9939233</v>
      </c>
      <c r="AY18" s="42">
        <v>583666</v>
      </c>
      <c r="AZ18" s="42">
        <v>10522899</v>
      </c>
      <c r="BA18" s="42">
        <v>787599</v>
      </c>
      <c r="BB18" s="42">
        <v>14073797</v>
      </c>
      <c r="BC18" s="42">
        <v>25384295</v>
      </c>
      <c r="BD18" s="28"/>
      <c r="BE18" s="35">
        <v>101.7</v>
      </c>
      <c r="BF18" s="35">
        <v>1</v>
      </c>
      <c r="BG18" s="35">
        <v>102.7</v>
      </c>
      <c r="BH18" s="36">
        <v>0</v>
      </c>
      <c r="BI18" s="36">
        <v>0</v>
      </c>
      <c r="BJ18" s="36">
        <v>0</v>
      </c>
      <c r="BK18" s="36">
        <v>6.8</v>
      </c>
      <c r="BL18" s="36">
        <v>21.6</v>
      </c>
      <c r="BM18" s="36">
        <v>33.4</v>
      </c>
      <c r="BN18" s="36">
        <v>23.1</v>
      </c>
      <c r="BO18" s="36">
        <v>10</v>
      </c>
      <c r="BP18" s="36">
        <v>1.8</v>
      </c>
      <c r="BQ18" s="36">
        <v>3</v>
      </c>
      <c r="BR18" s="36">
        <v>3</v>
      </c>
      <c r="BS18" s="28"/>
      <c r="BT18" s="35"/>
      <c r="BU18" s="35"/>
      <c r="BV18" s="35"/>
      <c r="BW18" s="35"/>
      <c r="BX18" s="35"/>
      <c r="BY18" s="35"/>
      <c r="BZ18" s="35"/>
      <c r="CA18" s="35"/>
      <c r="CB18" s="35"/>
      <c r="CC18" s="35"/>
      <c r="CD18" s="35"/>
      <c r="CE18" s="35"/>
      <c r="CF18" s="35"/>
      <c r="CG18" s="35"/>
      <c r="CH18" s="35"/>
      <c r="CI18" s="35"/>
      <c r="CJ18" s="35"/>
      <c r="CK18" s="35"/>
      <c r="CL18" s="35">
        <v>21601</v>
      </c>
      <c r="CM18" s="28"/>
      <c r="CN18" s="35">
        <v>3</v>
      </c>
      <c r="CO18" s="35">
        <v>1463</v>
      </c>
      <c r="CP18" s="28"/>
      <c r="CQ18" s="35">
        <v>45062</v>
      </c>
      <c r="CR18" s="35">
        <v>36596</v>
      </c>
      <c r="CS18" s="35">
        <v>328182</v>
      </c>
    </row>
    <row r="19" spans="1:97" ht="15.75" customHeight="1" x14ac:dyDescent="0.15">
      <c r="A19" s="37" t="s">
        <v>56</v>
      </c>
      <c r="B19" s="28"/>
      <c r="C19" s="38">
        <v>1243260</v>
      </c>
      <c r="D19" s="38">
        <v>214554</v>
      </c>
      <c r="E19" s="38">
        <v>1457814</v>
      </c>
      <c r="F19" s="38">
        <v>1834602</v>
      </c>
      <c r="G19" s="38">
        <v>132480</v>
      </c>
      <c r="H19" s="38">
        <v>1967082</v>
      </c>
      <c r="I19" s="38">
        <v>10598523</v>
      </c>
      <c r="J19" s="38">
        <v>1323</v>
      </c>
      <c r="K19" s="38">
        <v>10599846</v>
      </c>
      <c r="L19" s="38">
        <v>13676385</v>
      </c>
      <c r="M19" s="38">
        <v>348357</v>
      </c>
      <c r="N19" s="38">
        <v>14024742</v>
      </c>
      <c r="O19" s="28"/>
      <c r="P19" s="39">
        <v>859726</v>
      </c>
      <c r="Q19" s="39">
        <v>643680</v>
      </c>
      <c r="R19" s="39">
        <v>1503406</v>
      </c>
      <c r="S19" s="39">
        <v>82840</v>
      </c>
      <c r="T19" s="39">
        <v>1153</v>
      </c>
      <c r="U19" s="39">
        <v>83993</v>
      </c>
      <c r="V19" s="39">
        <v>152999</v>
      </c>
      <c r="W19" s="39">
        <v>20966</v>
      </c>
      <c r="X19" s="39">
        <v>173965</v>
      </c>
      <c r="Y19" s="39">
        <v>1095565</v>
      </c>
      <c r="Z19" s="39">
        <v>665799</v>
      </c>
      <c r="AA19" s="39">
        <v>1761364</v>
      </c>
      <c r="AB19" s="28"/>
      <c r="AC19" s="39" t="s">
        <v>27</v>
      </c>
      <c r="AD19" s="39" t="s">
        <v>27</v>
      </c>
      <c r="AE19" s="39" t="s">
        <v>27</v>
      </c>
      <c r="AF19" s="39" t="s">
        <v>27</v>
      </c>
      <c r="AG19" s="39" t="s">
        <v>27</v>
      </c>
      <c r="AH19" s="39" t="s">
        <v>27</v>
      </c>
      <c r="AI19" s="39" t="s">
        <v>27</v>
      </c>
      <c r="AJ19" s="39" t="s">
        <v>27</v>
      </c>
      <c r="AK19" s="39" t="s">
        <v>27</v>
      </c>
      <c r="AL19" s="39" t="s">
        <v>27</v>
      </c>
      <c r="AM19" s="39" t="s">
        <v>27</v>
      </c>
      <c r="AN19" s="39" t="s">
        <v>27</v>
      </c>
      <c r="AO19" s="39" t="s">
        <v>27</v>
      </c>
      <c r="AP19" s="39" t="s">
        <v>27</v>
      </c>
      <c r="AQ19" s="28"/>
      <c r="AR19" s="39" t="s">
        <v>27</v>
      </c>
      <c r="AS19" s="39" t="s">
        <v>27</v>
      </c>
      <c r="AT19" s="39" t="s">
        <v>27</v>
      </c>
      <c r="AU19" s="28"/>
      <c r="AV19" s="39" t="s">
        <v>27</v>
      </c>
      <c r="AW19" s="39" t="s">
        <v>27</v>
      </c>
      <c r="AX19" s="39" t="s">
        <v>27</v>
      </c>
      <c r="AY19" s="39" t="s">
        <v>27</v>
      </c>
      <c r="AZ19" s="39" t="s">
        <v>27</v>
      </c>
      <c r="BA19" s="39" t="s">
        <v>27</v>
      </c>
      <c r="BB19" s="38">
        <v>14024742</v>
      </c>
      <c r="BC19" s="39" t="s">
        <v>27</v>
      </c>
      <c r="BD19" s="28"/>
      <c r="BE19" s="39" t="s">
        <v>27</v>
      </c>
      <c r="BF19" s="39" t="s">
        <v>27</v>
      </c>
      <c r="BG19" s="39" t="s">
        <v>27</v>
      </c>
      <c r="BH19" s="40"/>
      <c r="BI19" s="40"/>
      <c r="BJ19" s="40"/>
      <c r="BK19" s="40"/>
      <c r="BL19" s="40"/>
      <c r="BM19" s="40"/>
      <c r="BN19" s="40"/>
      <c r="BO19" s="40"/>
      <c r="BP19" s="40"/>
      <c r="BQ19" s="40"/>
      <c r="BR19" s="40"/>
      <c r="BS19" s="28"/>
      <c r="BT19" s="39"/>
      <c r="BU19" s="39"/>
      <c r="BV19" s="39"/>
      <c r="BW19" s="39"/>
      <c r="BX19" s="39"/>
      <c r="BY19" s="39"/>
      <c r="BZ19" s="39"/>
      <c r="CA19" s="39"/>
      <c r="CB19" s="39"/>
      <c r="CC19" s="39"/>
      <c r="CD19" s="39"/>
      <c r="CE19" s="39"/>
      <c r="CF19" s="39"/>
      <c r="CG19" s="39"/>
      <c r="CH19" s="39"/>
      <c r="CI19" s="39"/>
      <c r="CJ19" s="39"/>
      <c r="CK19" s="39"/>
      <c r="CL19" s="39" t="s">
        <v>27</v>
      </c>
      <c r="CM19" s="28"/>
      <c r="CN19" s="39" t="s">
        <v>27</v>
      </c>
      <c r="CO19" s="39" t="s">
        <v>27</v>
      </c>
      <c r="CP19" s="28"/>
      <c r="CQ19" s="39" t="s">
        <v>27</v>
      </c>
      <c r="CR19" s="39" t="s">
        <v>27</v>
      </c>
      <c r="CS19" s="39" t="s">
        <v>27</v>
      </c>
    </row>
    <row r="20" spans="1:97" ht="15.75" customHeight="1" x14ac:dyDescent="0.15">
      <c r="A20" s="41" t="s">
        <v>55</v>
      </c>
      <c r="B20" s="28"/>
      <c r="C20" s="42">
        <v>4324447</v>
      </c>
      <c r="D20" s="42">
        <v>856574</v>
      </c>
      <c r="E20" s="42">
        <v>5181021</v>
      </c>
      <c r="F20" s="42">
        <v>19325497</v>
      </c>
      <c r="G20" s="42">
        <v>651232</v>
      </c>
      <c r="H20" s="42">
        <v>19976729</v>
      </c>
      <c r="I20" s="35" t="s">
        <v>27</v>
      </c>
      <c r="J20" s="35" t="s">
        <v>27</v>
      </c>
      <c r="K20" s="35" t="s">
        <v>27</v>
      </c>
      <c r="L20" s="42">
        <v>23649944</v>
      </c>
      <c r="M20" s="42">
        <v>1507806</v>
      </c>
      <c r="N20" s="42">
        <v>25157750</v>
      </c>
      <c r="O20" s="28"/>
      <c r="P20" s="35">
        <v>1915986</v>
      </c>
      <c r="Q20" s="35">
        <v>1469429</v>
      </c>
      <c r="R20" s="35">
        <v>3385415</v>
      </c>
      <c r="S20" s="35">
        <v>110267</v>
      </c>
      <c r="T20" s="35">
        <v>1229</v>
      </c>
      <c r="U20" s="35">
        <v>111496</v>
      </c>
      <c r="V20" s="35">
        <v>387837</v>
      </c>
      <c r="W20" s="35">
        <v>75557</v>
      </c>
      <c r="X20" s="35">
        <v>463394</v>
      </c>
      <c r="Y20" s="35">
        <v>2414090</v>
      </c>
      <c r="Z20" s="35">
        <v>1546215</v>
      </c>
      <c r="AA20" s="35">
        <v>3960305</v>
      </c>
      <c r="AB20" s="28"/>
      <c r="AC20" s="35">
        <v>10425</v>
      </c>
      <c r="AD20" s="35">
        <v>5789370</v>
      </c>
      <c r="AE20" s="35">
        <v>212874</v>
      </c>
      <c r="AF20" s="35">
        <v>6012669</v>
      </c>
      <c r="AG20" s="35">
        <v>7145</v>
      </c>
      <c r="AH20" s="35">
        <v>10367899</v>
      </c>
      <c r="AI20" s="35">
        <v>617</v>
      </c>
      <c r="AJ20" s="35">
        <v>10375661</v>
      </c>
      <c r="AK20" s="35" t="s">
        <v>27</v>
      </c>
      <c r="AL20" s="35">
        <v>11970</v>
      </c>
      <c r="AM20" s="35">
        <v>11970</v>
      </c>
      <c r="AN20" s="35">
        <v>16174839</v>
      </c>
      <c r="AO20" s="35">
        <v>225461</v>
      </c>
      <c r="AP20" s="35">
        <v>16400300</v>
      </c>
      <c r="AQ20" s="28"/>
      <c r="AR20" s="35">
        <v>7410</v>
      </c>
      <c r="AS20" s="35">
        <v>6662</v>
      </c>
      <c r="AT20" s="35">
        <v>2326</v>
      </c>
      <c r="AU20" s="28"/>
      <c r="AV20" s="42">
        <v>20022454</v>
      </c>
      <c r="AW20" s="42">
        <v>1285273</v>
      </c>
      <c r="AX20" s="42">
        <v>21307727</v>
      </c>
      <c r="AY20" s="42">
        <v>1179712</v>
      </c>
      <c r="AZ20" s="42">
        <v>22487439</v>
      </c>
      <c r="BA20" s="42">
        <v>5282319</v>
      </c>
      <c r="BB20" s="42">
        <v>25157749</v>
      </c>
      <c r="BC20" s="42">
        <v>52927507</v>
      </c>
      <c r="BD20" s="28"/>
      <c r="BE20" s="35">
        <v>178</v>
      </c>
      <c r="BF20" s="35">
        <v>5</v>
      </c>
      <c r="BG20" s="35">
        <v>183</v>
      </c>
      <c r="BH20" s="36"/>
      <c r="BI20" s="36">
        <v>0.2</v>
      </c>
      <c r="BJ20" s="36">
        <v>15</v>
      </c>
      <c r="BK20" s="36">
        <v>38.799999999999997</v>
      </c>
      <c r="BL20" s="36">
        <v>31.4</v>
      </c>
      <c r="BM20" s="36">
        <v>15.9</v>
      </c>
      <c r="BN20" s="36">
        <v>54.4</v>
      </c>
      <c r="BO20" s="36">
        <v>13.8</v>
      </c>
      <c r="BP20" s="36">
        <v>8.5</v>
      </c>
      <c r="BQ20" s="36">
        <v>4</v>
      </c>
      <c r="BR20" s="36">
        <v>1</v>
      </c>
      <c r="BS20" s="28"/>
      <c r="BT20" s="35"/>
      <c r="BU20" s="35"/>
      <c r="BV20" s="35"/>
      <c r="BW20" s="35"/>
      <c r="BX20" s="35"/>
      <c r="BY20" s="35"/>
      <c r="BZ20" s="35"/>
      <c r="CA20" s="35"/>
      <c r="CB20" s="35"/>
      <c r="CC20" s="35"/>
      <c r="CD20" s="35"/>
      <c r="CE20" s="35"/>
      <c r="CF20" s="35"/>
      <c r="CG20" s="35"/>
      <c r="CH20" s="35"/>
      <c r="CI20" s="35"/>
      <c r="CJ20" s="35"/>
      <c r="CK20" s="35"/>
      <c r="CL20" s="35">
        <v>359</v>
      </c>
      <c r="CM20" s="28"/>
      <c r="CN20" s="35">
        <v>6</v>
      </c>
      <c r="CO20" s="35">
        <v>6379</v>
      </c>
      <c r="CP20" s="28"/>
      <c r="CQ20" s="35">
        <v>131090</v>
      </c>
      <c r="CR20" s="35">
        <v>82564</v>
      </c>
      <c r="CS20" s="35">
        <v>269373</v>
      </c>
    </row>
    <row r="21" spans="1:97" ht="15.75" customHeight="1" x14ac:dyDescent="0.15">
      <c r="A21" s="37" t="s">
        <v>54</v>
      </c>
      <c r="B21" s="28"/>
      <c r="C21" s="38">
        <v>575187.93999999994</v>
      </c>
      <c r="D21" s="38">
        <v>149113.78</v>
      </c>
      <c r="E21" s="38">
        <v>724301.72</v>
      </c>
      <c r="F21" s="38">
        <v>5533515.1100000003</v>
      </c>
      <c r="G21" s="38">
        <v>40196.43</v>
      </c>
      <c r="H21" s="38">
        <v>5573711.54</v>
      </c>
      <c r="I21" s="38">
        <v>147141.63</v>
      </c>
      <c r="J21" s="38">
        <v>5061.37</v>
      </c>
      <c r="K21" s="38">
        <v>152203</v>
      </c>
      <c r="L21" s="38">
        <v>6255844.6799999997</v>
      </c>
      <c r="M21" s="38">
        <v>194371.58</v>
      </c>
      <c r="N21" s="38">
        <v>6450217</v>
      </c>
      <c r="O21" s="28"/>
      <c r="P21" s="39">
        <v>391179</v>
      </c>
      <c r="Q21" s="39">
        <v>354195</v>
      </c>
      <c r="R21" s="39">
        <v>745374</v>
      </c>
      <c r="S21" s="39">
        <v>68415</v>
      </c>
      <c r="T21" s="39">
        <v>241</v>
      </c>
      <c r="U21" s="39">
        <v>68656</v>
      </c>
      <c r="V21" s="39">
        <v>113341</v>
      </c>
      <c r="W21" s="39">
        <v>10029</v>
      </c>
      <c r="X21" s="39">
        <v>123370</v>
      </c>
      <c r="Y21" s="39">
        <v>572935</v>
      </c>
      <c r="Z21" s="39">
        <v>364465</v>
      </c>
      <c r="AA21" s="39">
        <v>937400</v>
      </c>
      <c r="AB21" s="28"/>
      <c r="AC21" s="39">
        <v>0</v>
      </c>
      <c r="AD21" s="39">
        <v>1279332</v>
      </c>
      <c r="AE21" s="39">
        <v>18610</v>
      </c>
      <c r="AF21" s="39">
        <v>1297942</v>
      </c>
      <c r="AG21" s="39">
        <v>2513</v>
      </c>
      <c r="AH21" s="39">
        <v>2505871</v>
      </c>
      <c r="AI21" s="39"/>
      <c r="AJ21" s="39">
        <v>2508384</v>
      </c>
      <c r="AK21" s="39">
        <v>15888</v>
      </c>
      <c r="AL21" s="39">
        <v>1116</v>
      </c>
      <c r="AM21" s="39">
        <v>17004</v>
      </c>
      <c r="AN21" s="39">
        <v>3803604</v>
      </c>
      <c r="AO21" s="39">
        <v>19726</v>
      </c>
      <c r="AP21" s="39">
        <v>3823330</v>
      </c>
      <c r="AQ21" s="28"/>
      <c r="AR21" s="39">
        <v>2080</v>
      </c>
      <c r="AS21" s="39">
        <v>4947</v>
      </c>
      <c r="AT21" s="39">
        <v>2510</v>
      </c>
      <c r="AU21" s="28"/>
      <c r="AV21" s="38">
        <v>3123756.2</v>
      </c>
      <c r="AW21" s="38">
        <v>192982.6</v>
      </c>
      <c r="AX21" s="38">
        <v>3316738.8</v>
      </c>
      <c r="AY21" s="38">
        <v>119423.59</v>
      </c>
      <c r="AZ21" s="38">
        <v>3436162.59</v>
      </c>
      <c r="BA21" s="38">
        <v>270660.98</v>
      </c>
      <c r="BB21" s="38">
        <v>6450216.2599999998</v>
      </c>
      <c r="BC21" s="38">
        <v>10157040.24</v>
      </c>
      <c r="BD21" s="28"/>
      <c r="BE21" s="39">
        <v>33</v>
      </c>
      <c r="BF21" s="39">
        <v>2</v>
      </c>
      <c r="BG21" s="39">
        <v>35</v>
      </c>
      <c r="BH21" s="40">
        <v>0</v>
      </c>
      <c r="BI21" s="40">
        <v>0</v>
      </c>
      <c r="BJ21" s="40">
        <v>0.4</v>
      </c>
      <c r="BK21" s="40">
        <v>9.5</v>
      </c>
      <c r="BL21" s="40">
        <v>5.9</v>
      </c>
      <c r="BM21" s="40">
        <v>10.5</v>
      </c>
      <c r="BN21" s="40">
        <v>5.7</v>
      </c>
      <c r="BO21" s="40">
        <v>1</v>
      </c>
      <c r="BP21" s="40">
        <v>1</v>
      </c>
      <c r="BQ21" s="40">
        <v>1</v>
      </c>
      <c r="BR21" s="40">
        <v>0</v>
      </c>
      <c r="BS21" s="28"/>
      <c r="BT21" s="39"/>
      <c r="BU21" s="39"/>
      <c r="BV21" s="39"/>
      <c r="BW21" s="39"/>
      <c r="BX21" s="39"/>
      <c r="BY21" s="39"/>
      <c r="BZ21" s="39"/>
      <c r="CA21" s="39"/>
      <c r="CB21" s="39"/>
      <c r="CC21" s="39"/>
      <c r="CD21" s="39"/>
      <c r="CE21" s="39"/>
      <c r="CF21" s="39"/>
      <c r="CG21" s="39"/>
      <c r="CH21" s="39"/>
      <c r="CI21" s="39"/>
      <c r="CJ21" s="39"/>
      <c r="CK21" s="39"/>
      <c r="CL21" s="39">
        <v>2206</v>
      </c>
      <c r="CM21" s="28"/>
      <c r="CN21" s="39">
        <v>3</v>
      </c>
      <c r="CO21" s="39">
        <v>1000</v>
      </c>
      <c r="CP21" s="28"/>
      <c r="CQ21" s="39">
        <v>16774</v>
      </c>
      <c r="CR21" s="39">
        <v>31847</v>
      </c>
      <c r="CS21" s="39">
        <v>468963</v>
      </c>
    </row>
    <row r="22" spans="1:97" ht="15.75" customHeight="1" x14ac:dyDescent="0.15">
      <c r="A22" s="41" t="s">
        <v>53</v>
      </c>
      <c r="B22" s="28"/>
      <c r="C22" s="42">
        <v>4331103</v>
      </c>
      <c r="D22" s="42">
        <v>232619</v>
      </c>
      <c r="E22" s="42">
        <v>4563722</v>
      </c>
      <c r="F22" s="42">
        <v>10658183</v>
      </c>
      <c r="G22" s="42">
        <v>66551</v>
      </c>
      <c r="H22" s="42">
        <v>10724734</v>
      </c>
      <c r="I22" s="42">
        <v>541478</v>
      </c>
      <c r="J22" s="42">
        <v>15692</v>
      </c>
      <c r="K22" s="42">
        <v>557170</v>
      </c>
      <c r="L22" s="42">
        <v>15530764</v>
      </c>
      <c r="M22" s="42">
        <v>314862</v>
      </c>
      <c r="N22" s="42">
        <v>15845626</v>
      </c>
      <c r="O22" s="28"/>
      <c r="P22" s="35">
        <v>1092656</v>
      </c>
      <c r="Q22" s="35">
        <v>180943</v>
      </c>
      <c r="R22" s="35">
        <v>1273599</v>
      </c>
      <c r="S22" s="35">
        <v>72928</v>
      </c>
      <c r="T22" s="35">
        <v>335</v>
      </c>
      <c r="U22" s="35">
        <v>73263</v>
      </c>
      <c r="V22" s="35">
        <v>354668</v>
      </c>
      <c r="W22" s="35">
        <v>18101</v>
      </c>
      <c r="X22" s="35">
        <v>372769</v>
      </c>
      <c r="Y22" s="35">
        <v>1520252</v>
      </c>
      <c r="Z22" s="35">
        <v>199379</v>
      </c>
      <c r="AA22" s="35">
        <v>1719631</v>
      </c>
      <c r="AB22" s="28"/>
      <c r="AC22" s="35">
        <v>125410</v>
      </c>
      <c r="AD22" s="35">
        <v>3462727</v>
      </c>
      <c r="AE22" s="35">
        <v>73170</v>
      </c>
      <c r="AF22" s="35">
        <v>3661307</v>
      </c>
      <c r="AG22" s="35">
        <v>689622</v>
      </c>
      <c r="AH22" s="35">
        <v>3981388</v>
      </c>
      <c r="AI22" s="35">
        <v>0</v>
      </c>
      <c r="AJ22" s="35">
        <v>4671010</v>
      </c>
      <c r="AK22" s="35">
        <v>20528</v>
      </c>
      <c r="AL22" s="35">
        <v>3516</v>
      </c>
      <c r="AM22" s="35">
        <v>24044</v>
      </c>
      <c r="AN22" s="35">
        <v>8279675</v>
      </c>
      <c r="AO22" s="35">
        <v>76686</v>
      </c>
      <c r="AP22" s="35">
        <v>8356361</v>
      </c>
      <c r="AQ22" s="28"/>
      <c r="AR22" s="35">
        <v>5370</v>
      </c>
      <c r="AS22" s="35">
        <v>3680</v>
      </c>
      <c r="AT22" s="35">
        <v>3207</v>
      </c>
      <c r="AU22" s="28"/>
      <c r="AV22" s="42">
        <v>9569255</v>
      </c>
      <c r="AW22" s="35" t="s">
        <v>27</v>
      </c>
      <c r="AX22" s="42">
        <v>9569255</v>
      </c>
      <c r="AY22" s="42">
        <v>23800</v>
      </c>
      <c r="AZ22" s="42">
        <v>9593055</v>
      </c>
      <c r="BA22" s="42">
        <v>428860</v>
      </c>
      <c r="BB22" s="42">
        <v>15845626</v>
      </c>
      <c r="BC22" s="42">
        <v>25867541</v>
      </c>
      <c r="BD22" s="28"/>
      <c r="BE22" s="35">
        <v>94.8</v>
      </c>
      <c r="BF22" s="35">
        <v>5</v>
      </c>
      <c r="BG22" s="35">
        <v>99.8</v>
      </c>
      <c r="BH22" s="36">
        <v>0</v>
      </c>
      <c r="BI22" s="36">
        <v>0</v>
      </c>
      <c r="BJ22" s="36">
        <v>14.4</v>
      </c>
      <c r="BK22" s="36">
        <v>17</v>
      </c>
      <c r="BL22" s="36">
        <v>23.2</v>
      </c>
      <c r="BM22" s="36">
        <v>10.5</v>
      </c>
      <c r="BN22" s="36">
        <v>20</v>
      </c>
      <c r="BO22" s="36">
        <v>6.8</v>
      </c>
      <c r="BP22" s="36">
        <v>0</v>
      </c>
      <c r="BQ22" s="36">
        <v>6</v>
      </c>
      <c r="BR22" s="36">
        <v>2</v>
      </c>
      <c r="BS22" s="28"/>
      <c r="BT22" s="35"/>
      <c r="BU22" s="35"/>
      <c r="BV22" s="35"/>
      <c r="BW22" s="35"/>
      <c r="BX22" s="35"/>
      <c r="BY22" s="35"/>
      <c r="BZ22" s="35"/>
      <c r="CA22" s="35"/>
      <c r="CB22" s="35"/>
      <c r="CC22" s="35"/>
      <c r="CD22" s="35"/>
      <c r="CE22" s="35"/>
      <c r="CF22" s="35"/>
      <c r="CG22" s="35"/>
      <c r="CH22" s="35"/>
      <c r="CI22" s="35"/>
      <c r="CJ22" s="35"/>
      <c r="CK22" s="35"/>
      <c r="CL22" s="35">
        <v>386</v>
      </c>
      <c r="CM22" s="28"/>
      <c r="CN22" s="35">
        <v>3</v>
      </c>
      <c r="CO22" s="35">
        <v>1620</v>
      </c>
      <c r="CP22" s="28"/>
      <c r="CQ22" s="35">
        <v>60562</v>
      </c>
      <c r="CR22" s="35">
        <v>46592</v>
      </c>
      <c r="CS22" s="35">
        <v>3087166</v>
      </c>
    </row>
    <row r="23" spans="1:97" ht="15.75" customHeight="1" x14ac:dyDescent="0.15">
      <c r="A23" s="37" t="s">
        <v>52</v>
      </c>
      <c r="B23" s="28"/>
      <c r="C23" s="38">
        <v>2736244</v>
      </c>
      <c r="D23" s="38">
        <v>281369</v>
      </c>
      <c r="E23" s="38">
        <v>3017613</v>
      </c>
      <c r="F23" s="38">
        <v>4709100</v>
      </c>
      <c r="G23" s="38">
        <v>73130</v>
      </c>
      <c r="H23" s="38">
        <v>4782230</v>
      </c>
      <c r="I23" s="38">
        <v>3333029</v>
      </c>
      <c r="J23" s="38">
        <v>1023</v>
      </c>
      <c r="K23" s="38">
        <v>3334052</v>
      </c>
      <c r="L23" s="38">
        <v>10778373</v>
      </c>
      <c r="M23" s="38">
        <v>355522</v>
      </c>
      <c r="N23" s="38">
        <v>11133895</v>
      </c>
      <c r="O23" s="28"/>
      <c r="P23" s="39">
        <v>588534</v>
      </c>
      <c r="Q23" s="39">
        <v>429025</v>
      </c>
      <c r="R23" s="39">
        <v>1017559</v>
      </c>
      <c r="S23" s="39">
        <v>87347</v>
      </c>
      <c r="T23" s="39">
        <v>165</v>
      </c>
      <c r="U23" s="39">
        <v>87512</v>
      </c>
      <c r="V23" s="39">
        <v>137541</v>
      </c>
      <c r="W23" s="39">
        <v>70724</v>
      </c>
      <c r="X23" s="39">
        <v>208265</v>
      </c>
      <c r="Y23" s="39">
        <v>813422</v>
      </c>
      <c r="Z23" s="39">
        <v>499914</v>
      </c>
      <c r="AA23" s="39">
        <v>1313336</v>
      </c>
      <c r="AB23" s="28"/>
      <c r="AC23" s="39">
        <v>118663</v>
      </c>
      <c r="AD23" s="39">
        <v>4431666</v>
      </c>
      <c r="AE23" s="39">
        <v>19395</v>
      </c>
      <c r="AF23" s="39">
        <v>4569724</v>
      </c>
      <c r="AG23" s="39">
        <v>33823</v>
      </c>
      <c r="AH23" s="39">
        <v>5078103</v>
      </c>
      <c r="AI23" s="39">
        <v>81</v>
      </c>
      <c r="AJ23" s="39">
        <v>5112007</v>
      </c>
      <c r="AK23" s="39">
        <v>2610422</v>
      </c>
      <c r="AL23" s="39">
        <v>1443</v>
      </c>
      <c r="AM23" s="39">
        <v>2611865</v>
      </c>
      <c r="AN23" s="39">
        <v>12272677</v>
      </c>
      <c r="AO23" s="39">
        <v>20919</v>
      </c>
      <c r="AP23" s="39">
        <v>12293596</v>
      </c>
      <c r="AQ23" s="28"/>
      <c r="AR23" s="39">
        <v>2514</v>
      </c>
      <c r="AS23" s="39">
        <v>456</v>
      </c>
      <c r="AT23" s="39">
        <v>464</v>
      </c>
      <c r="AU23" s="28"/>
      <c r="AV23" s="38">
        <v>13358008</v>
      </c>
      <c r="AW23" s="38">
        <v>644418</v>
      </c>
      <c r="AX23" s="38">
        <v>14002426</v>
      </c>
      <c r="AY23" s="38">
        <v>164773</v>
      </c>
      <c r="AZ23" s="38">
        <v>14167199</v>
      </c>
      <c r="BA23" s="38">
        <v>4455725</v>
      </c>
      <c r="BB23" s="38">
        <v>11133895</v>
      </c>
      <c r="BC23" s="38">
        <v>29756819</v>
      </c>
      <c r="BD23" s="28"/>
      <c r="BE23" s="39">
        <v>149.80000000000001</v>
      </c>
      <c r="BF23" s="39">
        <v>18.100000000000001</v>
      </c>
      <c r="BG23" s="39">
        <v>167.9</v>
      </c>
      <c r="BH23" s="40">
        <v>0</v>
      </c>
      <c r="BI23" s="40">
        <v>0</v>
      </c>
      <c r="BJ23" s="40">
        <v>4.5999999999999996</v>
      </c>
      <c r="BK23" s="40">
        <v>17</v>
      </c>
      <c r="BL23" s="40">
        <v>52.4</v>
      </c>
      <c r="BM23" s="40">
        <v>21.4</v>
      </c>
      <c r="BN23" s="40">
        <v>37.6</v>
      </c>
      <c r="BO23" s="40">
        <v>15.5</v>
      </c>
      <c r="BP23" s="40">
        <v>8</v>
      </c>
      <c r="BQ23" s="40">
        <v>5</v>
      </c>
      <c r="BR23" s="40">
        <v>1</v>
      </c>
      <c r="BS23" s="28"/>
      <c r="BT23" s="39"/>
      <c r="BU23" s="39"/>
      <c r="BV23" s="39"/>
      <c r="BW23" s="39"/>
      <c r="BX23" s="39"/>
      <c r="BY23" s="39"/>
      <c r="BZ23" s="39"/>
      <c r="CA23" s="39"/>
      <c r="CB23" s="39"/>
      <c r="CC23" s="39"/>
      <c r="CD23" s="39"/>
      <c r="CE23" s="39"/>
      <c r="CF23" s="39"/>
      <c r="CG23" s="39"/>
      <c r="CH23" s="39"/>
      <c r="CI23" s="39"/>
      <c r="CJ23" s="39"/>
      <c r="CK23" s="39"/>
      <c r="CL23" s="39">
        <v>174</v>
      </c>
      <c r="CM23" s="28"/>
      <c r="CN23" s="39">
        <v>6</v>
      </c>
      <c r="CO23" s="39">
        <v>3648</v>
      </c>
      <c r="CP23" s="28"/>
      <c r="CQ23" s="39">
        <v>63053</v>
      </c>
      <c r="CR23" s="39">
        <v>56356</v>
      </c>
      <c r="CS23" s="39">
        <v>3770765</v>
      </c>
    </row>
    <row r="24" spans="1:97" ht="15.75" customHeight="1" x14ac:dyDescent="0.15">
      <c r="A24" s="41" t="s">
        <v>51</v>
      </c>
      <c r="B24" s="28"/>
      <c r="C24" s="42">
        <v>289830</v>
      </c>
      <c r="D24" s="42">
        <v>30568</v>
      </c>
      <c r="E24" s="42">
        <v>320398</v>
      </c>
      <c r="F24" s="42">
        <v>2056243</v>
      </c>
      <c r="G24" s="42">
        <v>17199</v>
      </c>
      <c r="H24" s="42">
        <v>2073442</v>
      </c>
      <c r="I24" s="42">
        <v>2322</v>
      </c>
      <c r="J24" s="42">
        <v>282</v>
      </c>
      <c r="K24" s="42">
        <v>2604</v>
      </c>
      <c r="L24" s="42">
        <v>2348395</v>
      </c>
      <c r="M24" s="42">
        <v>48049</v>
      </c>
      <c r="N24" s="42">
        <v>2396444</v>
      </c>
      <c r="O24" s="28"/>
      <c r="P24" s="35">
        <v>184797</v>
      </c>
      <c r="Q24" s="35">
        <v>139764</v>
      </c>
      <c r="R24" s="35">
        <v>324561</v>
      </c>
      <c r="S24" s="35">
        <v>106005</v>
      </c>
      <c r="T24" s="35">
        <v>37</v>
      </c>
      <c r="U24" s="35">
        <v>106042</v>
      </c>
      <c r="V24" s="35">
        <v>1093</v>
      </c>
      <c r="W24" s="35">
        <v>7493</v>
      </c>
      <c r="X24" s="35">
        <v>8586</v>
      </c>
      <c r="Y24" s="35">
        <v>291895</v>
      </c>
      <c r="Z24" s="35">
        <v>147294</v>
      </c>
      <c r="AA24" s="35">
        <v>439189</v>
      </c>
      <c r="AB24" s="28"/>
      <c r="AC24" s="35">
        <v>695577</v>
      </c>
      <c r="AD24" s="35">
        <v>2039437</v>
      </c>
      <c r="AE24" s="35">
        <v>42159</v>
      </c>
      <c r="AF24" s="35">
        <v>2777173</v>
      </c>
      <c r="AG24" s="35">
        <v>1119614</v>
      </c>
      <c r="AH24" s="35">
        <v>252152</v>
      </c>
      <c r="AI24" s="35">
        <v>0</v>
      </c>
      <c r="AJ24" s="35">
        <v>1371766</v>
      </c>
      <c r="AK24" s="35">
        <v>4229</v>
      </c>
      <c r="AL24" s="35">
        <v>1941</v>
      </c>
      <c r="AM24" s="35">
        <v>6170</v>
      </c>
      <c r="AN24" s="35">
        <v>4111009</v>
      </c>
      <c r="AO24" s="35">
        <v>44100</v>
      </c>
      <c r="AP24" s="35">
        <v>4155109</v>
      </c>
      <c r="AQ24" s="28"/>
      <c r="AR24" s="35">
        <v>1923</v>
      </c>
      <c r="AS24" s="35">
        <v>3302</v>
      </c>
      <c r="AT24" s="35">
        <v>1093</v>
      </c>
      <c r="AU24" s="28"/>
      <c r="AV24" s="42">
        <v>3383000</v>
      </c>
      <c r="AW24" s="42">
        <v>0</v>
      </c>
      <c r="AX24" s="42">
        <v>3383000</v>
      </c>
      <c r="AY24" s="42">
        <v>245000</v>
      </c>
      <c r="AZ24" s="42">
        <v>3628000</v>
      </c>
      <c r="BA24" s="42">
        <v>570000</v>
      </c>
      <c r="BB24" s="42">
        <v>3033000</v>
      </c>
      <c r="BC24" s="42">
        <v>7231000</v>
      </c>
      <c r="BD24" s="28"/>
      <c r="BE24" s="35">
        <v>30.8</v>
      </c>
      <c r="BF24" s="35">
        <v>0.5</v>
      </c>
      <c r="BG24" s="35">
        <v>31.3</v>
      </c>
      <c r="BH24" s="36">
        <v>1.6</v>
      </c>
      <c r="BI24" s="36"/>
      <c r="BJ24" s="36">
        <v>1</v>
      </c>
      <c r="BK24" s="36">
        <v>9.8000000000000007</v>
      </c>
      <c r="BL24" s="36">
        <v>6.1</v>
      </c>
      <c r="BM24" s="36">
        <v>7.1</v>
      </c>
      <c r="BN24" s="36">
        <v>2</v>
      </c>
      <c r="BO24" s="36">
        <v>2.6</v>
      </c>
      <c r="BP24" s="36"/>
      <c r="BQ24" s="36">
        <v>1</v>
      </c>
      <c r="BR24" s="36"/>
      <c r="BS24" s="28"/>
      <c r="BT24" s="35"/>
      <c r="BU24" s="35"/>
      <c r="BV24" s="35"/>
      <c r="BW24" s="35"/>
      <c r="BX24" s="35"/>
      <c r="BY24" s="35"/>
      <c r="BZ24" s="35"/>
      <c r="CA24" s="35"/>
      <c r="CB24" s="35"/>
      <c r="CC24" s="35"/>
      <c r="CD24" s="35"/>
      <c r="CE24" s="35"/>
      <c r="CF24" s="35"/>
      <c r="CG24" s="35"/>
      <c r="CH24" s="35"/>
      <c r="CI24" s="35"/>
      <c r="CJ24" s="35"/>
      <c r="CK24" s="35"/>
      <c r="CL24" s="35">
        <v>225</v>
      </c>
      <c r="CM24" s="28"/>
      <c r="CN24" s="35">
        <v>3</v>
      </c>
      <c r="CO24" s="35">
        <v>525</v>
      </c>
      <c r="CP24" s="28"/>
      <c r="CQ24" s="35">
        <v>20121</v>
      </c>
      <c r="CR24" s="35">
        <v>17300</v>
      </c>
      <c r="CS24" s="35">
        <v>133438</v>
      </c>
    </row>
    <row r="25" spans="1:97" ht="15.75" customHeight="1" x14ac:dyDescent="0.15">
      <c r="A25" s="37" t="s">
        <v>50</v>
      </c>
      <c r="B25" s="28"/>
      <c r="C25" s="38">
        <v>2561258</v>
      </c>
      <c r="D25" s="38">
        <v>16733</v>
      </c>
      <c r="E25" s="38">
        <v>2577991</v>
      </c>
      <c r="F25" s="38">
        <v>2895297</v>
      </c>
      <c r="G25" s="38">
        <v>13621</v>
      </c>
      <c r="H25" s="38">
        <v>2908918</v>
      </c>
      <c r="I25" s="38">
        <v>2326796</v>
      </c>
      <c r="J25" s="38">
        <v>129</v>
      </c>
      <c r="K25" s="38">
        <v>2326925</v>
      </c>
      <c r="L25" s="38">
        <v>7783351</v>
      </c>
      <c r="M25" s="38">
        <v>30483</v>
      </c>
      <c r="N25" s="38">
        <v>7813834</v>
      </c>
      <c r="O25" s="28"/>
      <c r="P25" s="39">
        <v>1322995</v>
      </c>
      <c r="Q25" s="39">
        <v>69313</v>
      </c>
      <c r="R25" s="39">
        <v>1392308</v>
      </c>
      <c r="S25" s="39">
        <v>149484</v>
      </c>
      <c r="T25" s="39">
        <v>687</v>
      </c>
      <c r="U25" s="39">
        <v>150171</v>
      </c>
      <c r="V25" s="39">
        <v>47137</v>
      </c>
      <c r="W25" s="39">
        <v>9062</v>
      </c>
      <c r="X25" s="39">
        <v>56199</v>
      </c>
      <c r="Y25" s="39">
        <v>1519616</v>
      </c>
      <c r="Z25" s="39">
        <v>79062</v>
      </c>
      <c r="AA25" s="39">
        <v>1598678</v>
      </c>
      <c r="AB25" s="28"/>
      <c r="AC25" s="39">
        <v>20389</v>
      </c>
      <c r="AD25" s="39">
        <v>2887581</v>
      </c>
      <c r="AE25" s="39">
        <v>8093</v>
      </c>
      <c r="AF25" s="39">
        <v>2916063</v>
      </c>
      <c r="AG25" s="39">
        <v>584531</v>
      </c>
      <c r="AH25" s="39">
        <v>2196169</v>
      </c>
      <c r="AI25" s="39">
        <v>67</v>
      </c>
      <c r="AJ25" s="39">
        <v>2780767</v>
      </c>
      <c r="AK25" s="39">
        <v>240730</v>
      </c>
      <c r="AL25" s="39">
        <v>754</v>
      </c>
      <c r="AM25" s="39">
        <v>241484</v>
      </c>
      <c r="AN25" s="39">
        <v>5929400</v>
      </c>
      <c r="AO25" s="39">
        <v>8914</v>
      </c>
      <c r="AP25" s="39">
        <v>5938314</v>
      </c>
      <c r="AQ25" s="28"/>
      <c r="AR25" s="39">
        <v>692</v>
      </c>
      <c r="AS25" s="39">
        <v>19</v>
      </c>
      <c r="AT25" s="39">
        <v>100</v>
      </c>
      <c r="AU25" s="28"/>
      <c r="AV25" s="38">
        <v>3356484</v>
      </c>
      <c r="AW25" s="39" t="s">
        <v>27</v>
      </c>
      <c r="AX25" s="39" t="s">
        <v>27</v>
      </c>
      <c r="AY25" s="39" t="s">
        <v>27</v>
      </c>
      <c r="AZ25" s="39" t="s">
        <v>27</v>
      </c>
      <c r="BA25" s="39" t="s">
        <v>27</v>
      </c>
      <c r="BB25" s="38">
        <v>7813834</v>
      </c>
      <c r="BC25" s="39" t="s">
        <v>27</v>
      </c>
      <c r="BD25" s="28"/>
      <c r="BE25" s="39">
        <v>36.5</v>
      </c>
      <c r="BF25" s="39" t="s">
        <v>27</v>
      </c>
      <c r="BG25" s="39" t="s">
        <v>27</v>
      </c>
      <c r="BH25" s="40">
        <v>0</v>
      </c>
      <c r="BI25" s="40">
        <v>0</v>
      </c>
      <c r="BJ25" s="40">
        <v>0</v>
      </c>
      <c r="BK25" s="40">
        <v>4.8</v>
      </c>
      <c r="BL25" s="40">
        <v>5.2</v>
      </c>
      <c r="BM25" s="40">
        <v>12.3</v>
      </c>
      <c r="BN25" s="40">
        <v>10</v>
      </c>
      <c r="BO25" s="40">
        <v>0</v>
      </c>
      <c r="BP25" s="40">
        <v>3.2</v>
      </c>
      <c r="BQ25" s="40">
        <v>1</v>
      </c>
      <c r="BR25" s="40">
        <v>0</v>
      </c>
      <c r="BS25" s="28"/>
      <c r="BT25" s="39"/>
      <c r="BU25" s="39"/>
      <c r="BV25" s="39"/>
      <c r="BW25" s="39"/>
      <c r="BX25" s="39"/>
      <c r="BY25" s="39"/>
      <c r="BZ25" s="39"/>
      <c r="CA25" s="39"/>
      <c r="CB25" s="39"/>
      <c r="CC25" s="39"/>
      <c r="CD25" s="39"/>
      <c r="CE25" s="39"/>
      <c r="CF25" s="39"/>
      <c r="CG25" s="39"/>
      <c r="CH25" s="39"/>
      <c r="CI25" s="39"/>
      <c r="CJ25" s="39"/>
      <c r="CK25" s="39"/>
      <c r="CL25" s="39">
        <v>16</v>
      </c>
      <c r="CM25" s="28"/>
      <c r="CN25" s="39">
        <v>3</v>
      </c>
      <c r="CO25" s="39">
        <v>1894</v>
      </c>
      <c r="CP25" s="28"/>
      <c r="CQ25" s="39">
        <v>68255</v>
      </c>
      <c r="CR25" s="39">
        <v>53834</v>
      </c>
      <c r="CS25" s="39" t="s">
        <v>27</v>
      </c>
    </row>
    <row r="26" spans="1:97" ht="15.75" customHeight="1" x14ac:dyDescent="0.15">
      <c r="A26" s="41" t="s">
        <v>49</v>
      </c>
      <c r="B26" s="28"/>
      <c r="C26" s="42">
        <v>997521</v>
      </c>
      <c r="D26" s="42">
        <v>126566</v>
      </c>
      <c r="E26" s="42">
        <v>1124087</v>
      </c>
      <c r="F26" s="42">
        <v>10438334</v>
      </c>
      <c r="G26" s="42">
        <v>155109</v>
      </c>
      <c r="H26" s="42">
        <v>10593443</v>
      </c>
      <c r="I26" s="42">
        <v>185694</v>
      </c>
      <c r="J26" s="42">
        <v>86721</v>
      </c>
      <c r="K26" s="42">
        <v>272415</v>
      </c>
      <c r="L26" s="42">
        <v>11621549</v>
      </c>
      <c r="M26" s="42">
        <v>368396</v>
      </c>
      <c r="N26" s="42">
        <v>11989945</v>
      </c>
      <c r="O26" s="28"/>
      <c r="P26" s="35">
        <v>876795</v>
      </c>
      <c r="Q26" s="35">
        <v>972039</v>
      </c>
      <c r="R26" s="35">
        <v>1848834</v>
      </c>
      <c r="S26" s="35">
        <v>98956</v>
      </c>
      <c r="T26" s="35">
        <v>228</v>
      </c>
      <c r="U26" s="35">
        <v>99184</v>
      </c>
      <c r="V26" s="35">
        <v>66504</v>
      </c>
      <c r="W26" s="35">
        <v>66516</v>
      </c>
      <c r="X26" s="35">
        <v>133020</v>
      </c>
      <c r="Y26" s="35">
        <v>1042255</v>
      </c>
      <c r="Z26" s="35">
        <v>1038783</v>
      </c>
      <c r="AA26" s="35">
        <v>2081038</v>
      </c>
      <c r="AB26" s="28"/>
      <c r="AC26" s="35">
        <v>3998468</v>
      </c>
      <c r="AD26" s="35">
        <v>1663369</v>
      </c>
      <c r="AE26" s="35">
        <v>55753</v>
      </c>
      <c r="AF26" s="35">
        <v>5717590</v>
      </c>
      <c r="AG26" s="35">
        <v>237750</v>
      </c>
      <c r="AH26" s="35">
        <v>3611309</v>
      </c>
      <c r="AI26" s="35"/>
      <c r="AJ26" s="35">
        <v>3849059</v>
      </c>
      <c r="AK26" s="35">
        <v>134706</v>
      </c>
      <c r="AL26" s="35"/>
      <c r="AM26" s="35">
        <v>134706</v>
      </c>
      <c r="AN26" s="35">
        <v>9645602</v>
      </c>
      <c r="AO26" s="35">
        <v>55753</v>
      </c>
      <c r="AP26" s="35">
        <v>9701355</v>
      </c>
      <c r="AQ26" s="28"/>
      <c r="AR26" s="35">
        <v>3315</v>
      </c>
      <c r="AS26" s="35">
        <v>2468</v>
      </c>
      <c r="AT26" s="35">
        <v>320</v>
      </c>
      <c r="AU26" s="28"/>
      <c r="AV26" s="42">
        <v>6756452</v>
      </c>
      <c r="AW26" s="42">
        <v>1280768</v>
      </c>
      <c r="AX26" s="42">
        <v>8037220</v>
      </c>
      <c r="AY26" s="42">
        <v>207200</v>
      </c>
      <c r="AZ26" s="42">
        <v>8244420</v>
      </c>
      <c r="BA26" s="42">
        <v>2022388</v>
      </c>
      <c r="BB26" s="42">
        <v>11989945</v>
      </c>
      <c r="BC26" s="42">
        <v>22256753</v>
      </c>
      <c r="BD26" s="28"/>
      <c r="BE26" s="35">
        <v>77</v>
      </c>
      <c r="BF26" s="35">
        <v>7.5</v>
      </c>
      <c r="BG26" s="35">
        <v>84.5</v>
      </c>
      <c r="BH26" s="36">
        <v>0</v>
      </c>
      <c r="BI26" s="36">
        <v>0</v>
      </c>
      <c r="BJ26" s="36">
        <v>8.1999999999999993</v>
      </c>
      <c r="BK26" s="36">
        <v>25.6</v>
      </c>
      <c r="BL26" s="36">
        <v>8</v>
      </c>
      <c r="BM26" s="36">
        <v>10</v>
      </c>
      <c r="BN26" s="36">
        <v>21.2</v>
      </c>
      <c r="BO26" s="36">
        <v>4.5</v>
      </c>
      <c r="BP26" s="36">
        <v>4</v>
      </c>
      <c r="BQ26" s="36">
        <v>2</v>
      </c>
      <c r="BR26" s="36">
        <v>1</v>
      </c>
      <c r="BS26" s="28"/>
      <c r="BT26" s="35"/>
      <c r="BU26" s="35"/>
      <c r="BV26" s="35"/>
      <c r="BW26" s="35"/>
      <c r="BX26" s="35"/>
      <c r="BY26" s="35"/>
      <c r="BZ26" s="35"/>
      <c r="CA26" s="35"/>
      <c r="CB26" s="35"/>
      <c r="CC26" s="35"/>
      <c r="CD26" s="35"/>
      <c r="CE26" s="35"/>
      <c r="CF26" s="35"/>
      <c r="CG26" s="35"/>
      <c r="CH26" s="35"/>
      <c r="CI26" s="35"/>
      <c r="CJ26" s="35"/>
      <c r="CK26" s="35"/>
      <c r="CL26" s="35" t="s">
        <v>27</v>
      </c>
      <c r="CM26" s="28"/>
      <c r="CN26" s="35">
        <v>4</v>
      </c>
      <c r="CO26" s="35">
        <v>1988</v>
      </c>
      <c r="CP26" s="28"/>
      <c r="CQ26" s="35">
        <v>26047</v>
      </c>
      <c r="CR26" s="35">
        <v>90948</v>
      </c>
      <c r="CS26" s="35" t="s">
        <v>27</v>
      </c>
    </row>
    <row r="27" spans="1:97" ht="15.75" customHeight="1" x14ac:dyDescent="0.15">
      <c r="A27" s="37" t="s">
        <v>48</v>
      </c>
      <c r="B27" s="28"/>
      <c r="C27" s="38">
        <v>224740</v>
      </c>
      <c r="D27" s="38">
        <v>51270</v>
      </c>
      <c r="E27" s="38">
        <v>276010</v>
      </c>
      <c r="F27" s="38">
        <v>2746359</v>
      </c>
      <c r="G27" s="38">
        <v>2623</v>
      </c>
      <c r="H27" s="38">
        <v>2748982</v>
      </c>
      <c r="I27" s="38">
        <v>150</v>
      </c>
      <c r="J27" s="38">
        <v>144</v>
      </c>
      <c r="K27" s="38">
        <v>294</v>
      </c>
      <c r="L27" s="38">
        <v>2971249</v>
      </c>
      <c r="M27" s="38">
        <v>54037</v>
      </c>
      <c r="N27" s="38">
        <v>3025286</v>
      </c>
      <c r="O27" s="28"/>
      <c r="P27" s="39">
        <v>378375</v>
      </c>
      <c r="Q27" s="39">
        <v>142332</v>
      </c>
      <c r="R27" s="39">
        <v>520707</v>
      </c>
      <c r="S27" s="39">
        <v>123407</v>
      </c>
      <c r="T27" s="39">
        <v>676</v>
      </c>
      <c r="U27" s="39">
        <v>124083</v>
      </c>
      <c r="V27" s="39">
        <v>3149</v>
      </c>
      <c r="W27" s="39">
        <v>3670</v>
      </c>
      <c r="X27" s="39">
        <v>6819</v>
      </c>
      <c r="Y27" s="39">
        <v>504931</v>
      </c>
      <c r="Z27" s="39">
        <v>146678</v>
      </c>
      <c r="AA27" s="39">
        <v>651609</v>
      </c>
      <c r="AB27" s="28"/>
      <c r="AC27" s="39" t="s">
        <v>27</v>
      </c>
      <c r="AD27" s="39">
        <v>940843</v>
      </c>
      <c r="AE27" s="39">
        <v>39890</v>
      </c>
      <c r="AF27" s="39">
        <v>980733</v>
      </c>
      <c r="AG27" s="39" t="s">
        <v>27</v>
      </c>
      <c r="AH27" s="39">
        <v>1018795</v>
      </c>
      <c r="AI27" s="39" t="s">
        <v>27</v>
      </c>
      <c r="AJ27" s="39">
        <v>1018795</v>
      </c>
      <c r="AK27" s="39">
        <v>185119</v>
      </c>
      <c r="AL27" s="39">
        <v>2266</v>
      </c>
      <c r="AM27" s="39">
        <v>187385</v>
      </c>
      <c r="AN27" s="39">
        <v>2144757</v>
      </c>
      <c r="AO27" s="39">
        <v>42156</v>
      </c>
      <c r="AP27" s="39">
        <v>2186913</v>
      </c>
      <c r="AQ27" s="28"/>
      <c r="AR27" s="39">
        <v>1785</v>
      </c>
      <c r="AS27" s="39">
        <v>596</v>
      </c>
      <c r="AT27" s="39">
        <v>199</v>
      </c>
      <c r="AU27" s="28"/>
      <c r="AV27" s="38">
        <v>1848000</v>
      </c>
      <c r="AW27" s="38"/>
      <c r="AX27" s="38">
        <v>1848000</v>
      </c>
      <c r="AY27" s="38">
        <v>194695</v>
      </c>
      <c r="AZ27" s="38">
        <v>2042695</v>
      </c>
      <c r="BA27" s="38">
        <v>146000</v>
      </c>
      <c r="BB27" s="38">
        <v>3025286</v>
      </c>
      <c r="BC27" s="38">
        <v>5213981</v>
      </c>
      <c r="BD27" s="28"/>
      <c r="BE27" s="39">
        <v>14.6</v>
      </c>
      <c r="BF27" s="39">
        <v>0</v>
      </c>
      <c r="BG27" s="39">
        <v>14.6</v>
      </c>
      <c r="BH27" s="40">
        <v>0</v>
      </c>
      <c r="BI27" s="40">
        <v>0</v>
      </c>
      <c r="BJ27" s="40">
        <v>0</v>
      </c>
      <c r="BK27" s="40">
        <v>4.5999999999999996</v>
      </c>
      <c r="BL27" s="40">
        <v>2</v>
      </c>
      <c r="BM27" s="40">
        <v>3</v>
      </c>
      <c r="BN27" s="40">
        <v>1</v>
      </c>
      <c r="BO27" s="40">
        <v>3</v>
      </c>
      <c r="BP27" s="40">
        <v>1</v>
      </c>
      <c r="BQ27" s="40">
        <v>0</v>
      </c>
      <c r="BR27" s="40">
        <v>0</v>
      </c>
      <c r="BS27" s="28"/>
      <c r="BT27" s="39"/>
      <c r="BU27" s="39"/>
      <c r="BV27" s="39"/>
      <c r="BW27" s="39"/>
      <c r="BX27" s="39"/>
      <c r="BY27" s="39"/>
      <c r="BZ27" s="39"/>
      <c r="CA27" s="39"/>
      <c r="CB27" s="39"/>
      <c r="CC27" s="39"/>
      <c r="CD27" s="39"/>
      <c r="CE27" s="39"/>
      <c r="CF27" s="39"/>
      <c r="CG27" s="39"/>
      <c r="CH27" s="39"/>
      <c r="CI27" s="39"/>
      <c r="CJ27" s="39"/>
      <c r="CK27" s="39"/>
      <c r="CL27" s="39">
        <v>75</v>
      </c>
      <c r="CM27" s="28"/>
      <c r="CN27" s="39">
        <v>1</v>
      </c>
      <c r="CO27" s="39">
        <v>1145</v>
      </c>
      <c r="CP27" s="28"/>
      <c r="CQ27" s="39">
        <v>13565</v>
      </c>
      <c r="CR27" s="39">
        <v>2934</v>
      </c>
      <c r="CS27" s="39">
        <v>24852</v>
      </c>
    </row>
    <row r="28" spans="1:97" ht="15.75" customHeight="1" x14ac:dyDescent="0.15">
      <c r="A28" s="41" t="s">
        <v>47</v>
      </c>
      <c r="B28" s="28"/>
      <c r="C28" s="42">
        <v>2161659</v>
      </c>
      <c r="D28" s="42">
        <v>592872</v>
      </c>
      <c r="E28" s="42">
        <v>2754531</v>
      </c>
      <c r="F28" s="42">
        <v>18735171</v>
      </c>
      <c r="G28" s="42">
        <v>601069</v>
      </c>
      <c r="H28" s="42">
        <v>19336240</v>
      </c>
      <c r="I28" s="42">
        <v>181898</v>
      </c>
      <c r="J28" s="42">
        <v>9075</v>
      </c>
      <c r="K28" s="42">
        <v>190973</v>
      </c>
      <c r="L28" s="42">
        <v>21078728</v>
      </c>
      <c r="M28" s="42">
        <v>1203016</v>
      </c>
      <c r="N28" s="42">
        <v>22281743</v>
      </c>
      <c r="O28" s="28"/>
      <c r="P28" s="35">
        <v>1975131</v>
      </c>
      <c r="Q28" s="35">
        <v>1635266</v>
      </c>
      <c r="R28" s="35">
        <v>3610397</v>
      </c>
      <c r="S28" s="35">
        <v>151926</v>
      </c>
      <c r="T28" s="35">
        <v>48405</v>
      </c>
      <c r="U28" s="35">
        <v>200331</v>
      </c>
      <c r="V28" s="35">
        <v>224463</v>
      </c>
      <c r="W28" s="35">
        <v>148622</v>
      </c>
      <c r="X28" s="35">
        <v>373085</v>
      </c>
      <c r="Y28" s="35">
        <v>2351520</v>
      </c>
      <c r="Z28" s="35">
        <v>1832293</v>
      </c>
      <c r="AA28" s="35">
        <v>4183813</v>
      </c>
      <c r="AB28" s="28"/>
      <c r="AC28" s="35">
        <v>11333</v>
      </c>
      <c r="AD28" s="35">
        <v>4087006</v>
      </c>
      <c r="AE28" s="35">
        <v>96960</v>
      </c>
      <c r="AF28" s="35">
        <v>4195299</v>
      </c>
      <c r="AG28" s="35">
        <v>396781</v>
      </c>
      <c r="AH28" s="35">
        <v>7541683</v>
      </c>
      <c r="AI28" s="35">
        <v>0</v>
      </c>
      <c r="AJ28" s="35">
        <v>7938464</v>
      </c>
      <c r="AK28" s="35">
        <v>0</v>
      </c>
      <c r="AL28" s="35">
        <v>10562</v>
      </c>
      <c r="AM28" s="35">
        <v>10562</v>
      </c>
      <c r="AN28" s="35">
        <v>12036803</v>
      </c>
      <c r="AO28" s="35">
        <v>107522</v>
      </c>
      <c r="AP28" s="35">
        <v>12144325</v>
      </c>
      <c r="AQ28" s="28"/>
      <c r="AR28" s="35">
        <v>16184</v>
      </c>
      <c r="AS28" s="35">
        <v>3771</v>
      </c>
      <c r="AT28" s="35">
        <v>992</v>
      </c>
      <c r="AU28" s="28"/>
      <c r="AV28" s="42">
        <v>20303877</v>
      </c>
      <c r="AW28" s="42">
        <v>1515166</v>
      </c>
      <c r="AX28" s="42">
        <v>21819043</v>
      </c>
      <c r="AY28" s="42">
        <v>1326615</v>
      </c>
      <c r="AZ28" s="42">
        <v>23145658</v>
      </c>
      <c r="BA28" s="42">
        <v>5804883</v>
      </c>
      <c r="BB28" s="42">
        <v>22614336</v>
      </c>
      <c r="BC28" s="42">
        <v>51564877</v>
      </c>
      <c r="BD28" s="28"/>
      <c r="BE28" s="35">
        <v>162.30000000000001</v>
      </c>
      <c r="BF28" s="35">
        <v>5.8</v>
      </c>
      <c r="BG28" s="35">
        <v>168.1</v>
      </c>
      <c r="BH28" s="36">
        <v>0</v>
      </c>
      <c r="BI28" s="36">
        <v>0</v>
      </c>
      <c r="BJ28" s="36">
        <v>0</v>
      </c>
      <c r="BK28" s="36">
        <v>33.5</v>
      </c>
      <c r="BL28" s="36">
        <v>21.4</v>
      </c>
      <c r="BM28" s="36">
        <v>42.6</v>
      </c>
      <c r="BN28" s="36">
        <v>31</v>
      </c>
      <c r="BO28" s="36">
        <v>17.8</v>
      </c>
      <c r="BP28" s="36">
        <v>13</v>
      </c>
      <c r="BQ28" s="36">
        <v>0</v>
      </c>
      <c r="BR28" s="36">
        <v>8.8000000000000007</v>
      </c>
      <c r="BS28" s="28"/>
      <c r="BT28" s="35"/>
      <c r="BU28" s="35"/>
      <c r="BV28" s="35"/>
      <c r="BW28" s="35"/>
      <c r="BX28" s="35"/>
      <c r="BY28" s="35"/>
      <c r="BZ28" s="35"/>
      <c r="CA28" s="35"/>
      <c r="CB28" s="35"/>
      <c r="CC28" s="35"/>
      <c r="CD28" s="35"/>
      <c r="CE28" s="35"/>
      <c r="CF28" s="35"/>
      <c r="CG28" s="35"/>
      <c r="CH28" s="35"/>
      <c r="CI28" s="35"/>
      <c r="CJ28" s="35"/>
      <c r="CK28" s="35"/>
      <c r="CL28" s="35">
        <v>27900</v>
      </c>
      <c r="CM28" s="28"/>
      <c r="CN28" s="35">
        <v>11</v>
      </c>
      <c r="CO28" s="35">
        <v>4707</v>
      </c>
      <c r="CP28" s="28"/>
      <c r="CQ28" s="35">
        <v>56580</v>
      </c>
      <c r="CR28" s="35">
        <v>4700</v>
      </c>
      <c r="CS28" s="35">
        <v>1534577</v>
      </c>
    </row>
    <row r="29" spans="1:97" ht="15.75" customHeight="1" x14ac:dyDescent="0.15">
      <c r="A29" s="37" t="s">
        <v>46</v>
      </c>
      <c r="B29" s="28"/>
      <c r="C29" s="38">
        <v>280980</v>
      </c>
      <c r="D29" s="38">
        <v>11357</v>
      </c>
      <c r="E29" s="38">
        <v>292337</v>
      </c>
      <c r="F29" s="38">
        <v>4426321</v>
      </c>
      <c r="G29" s="38">
        <v>6773</v>
      </c>
      <c r="H29" s="38">
        <v>4433094</v>
      </c>
      <c r="I29" s="38">
        <v>31244</v>
      </c>
      <c r="J29" s="38">
        <v>0</v>
      </c>
      <c r="K29" s="38">
        <v>31244</v>
      </c>
      <c r="L29" s="38">
        <v>4738545</v>
      </c>
      <c r="M29" s="38">
        <v>18130</v>
      </c>
      <c r="N29" s="38">
        <v>4756675</v>
      </c>
      <c r="O29" s="28"/>
      <c r="P29" s="39">
        <v>374704</v>
      </c>
      <c r="Q29" s="39">
        <v>347534</v>
      </c>
      <c r="R29" s="39">
        <v>722238</v>
      </c>
      <c r="S29" s="39">
        <v>205040</v>
      </c>
      <c r="T29" s="39">
        <v>11215</v>
      </c>
      <c r="U29" s="39">
        <v>216255</v>
      </c>
      <c r="V29" s="39">
        <v>27509</v>
      </c>
      <c r="W29" s="39">
        <v>4308</v>
      </c>
      <c r="X29" s="39">
        <v>31817</v>
      </c>
      <c r="Y29" s="39">
        <v>607253</v>
      </c>
      <c r="Z29" s="39">
        <v>363057</v>
      </c>
      <c r="AA29" s="39">
        <v>970310</v>
      </c>
      <c r="AB29" s="28"/>
      <c r="AC29" s="39">
        <v>229850</v>
      </c>
      <c r="AD29" s="39">
        <v>111035</v>
      </c>
      <c r="AE29" s="39">
        <v>3125</v>
      </c>
      <c r="AF29" s="39">
        <v>344010</v>
      </c>
      <c r="AG29" s="39">
        <v>1312916</v>
      </c>
      <c r="AH29" s="39">
        <v>1854456</v>
      </c>
      <c r="AI29" s="39">
        <v>0</v>
      </c>
      <c r="AJ29" s="39">
        <v>3167372</v>
      </c>
      <c r="AK29" s="39">
        <v>0</v>
      </c>
      <c r="AL29" s="39">
        <v>0</v>
      </c>
      <c r="AM29" s="39">
        <v>0</v>
      </c>
      <c r="AN29" s="39">
        <v>3508257</v>
      </c>
      <c r="AO29" s="39">
        <v>3125</v>
      </c>
      <c r="AP29" s="39">
        <v>3511382</v>
      </c>
      <c r="AQ29" s="28"/>
      <c r="AR29" s="39">
        <v>1526</v>
      </c>
      <c r="AS29" s="39">
        <v>1721</v>
      </c>
      <c r="AT29" s="39">
        <v>0</v>
      </c>
      <c r="AU29" s="28"/>
      <c r="AV29" s="38">
        <v>4617398</v>
      </c>
      <c r="AW29" s="38">
        <v>0</v>
      </c>
      <c r="AX29" s="38">
        <v>4617398</v>
      </c>
      <c r="AY29" s="38">
        <v>0</v>
      </c>
      <c r="AZ29" s="38">
        <v>4617398</v>
      </c>
      <c r="BA29" s="38">
        <v>0</v>
      </c>
      <c r="BB29" s="38">
        <v>4756675</v>
      </c>
      <c r="BC29" s="38">
        <v>9374073</v>
      </c>
      <c r="BD29" s="28"/>
      <c r="BE29" s="39">
        <v>35</v>
      </c>
      <c r="BF29" s="39">
        <v>0</v>
      </c>
      <c r="BG29" s="39">
        <v>35</v>
      </c>
      <c r="BH29" s="40">
        <v>0</v>
      </c>
      <c r="BI29" s="40">
        <v>0</v>
      </c>
      <c r="BJ29" s="40">
        <v>1</v>
      </c>
      <c r="BK29" s="40">
        <v>5</v>
      </c>
      <c r="BL29" s="40">
        <v>4</v>
      </c>
      <c r="BM29" s="40">
        <v>14</v>
      </c>
      <c r="BN29" s="40">
        <v>6</v>
      </c>
      <c r="BO29" s="40">
        <v>3</v>
      </c>
      <c r="BP29" s="40">
        <v>0</v>
      </c>
      <c r="BQ29" s="40">
        <v>0</v>
      </c>
      <c r="BR29" s="40">
        <v>2</v>
      </c>
      <c r="BS29" s="28"/>
      <c r="BT29" s="39"/>
      <c r="BU29" s="39"/>
      <c r="BV29" s="39"/>
      <c r="BW29" s="39"/>
      <c r="BX29" s="39"/>
      <c r="BY29" s="39"/>
      <c r="BZ29" s="39"/>
      <c r="CA29" s="39"/>
      <c r="CB29" s="39"/>
      <c r="CC29" s="39"/>
      <c r="CD29" s="39"/>
      <c r="CE29" s="39"/>
      <c r="CF29" s="39"/>
      <c r="CG29" s="39"/>
      <c r="CH29" s="39"/>
      <c r="CI29" s="39"/>
      <c r="CJ29" s="39"/>
      <c r="CK29" s="39"/>
      <c r="CL29" s="39">
        <v>0</v>
      </c>
      <c r="CM29" s="28"/>
      <c r="CN29" s="39">
        <v>3</v>
      </c>
      <c r="CO29" s="39">
        <v>635</v>
      </c>
      <c r="CP29" s="28"/>
      <c r="CQ29" s="39">
        <v>26164</v>
      </c>
      <c r="CR29" s="39">
        <v>893</v>
      </c>
      <c r="CS29" s="39">
        <v>381254</v>
      </c>
    </row>
    <row r="30" spans="1:97" ht="15.75" customHeight="1" x14ac:dyDescent="0.15">
      <c r="A30" s="41" t="s">
        <v>45</v>
      </c>
      <c r="B30" s="28"/>
      <c r="C30" s="42">
        <v>1291163</v>
      </c>
      <c r="D30" s="42">
        <v>82052</v>
      </c>
      <c r="E30" s="42">
        <v>1373215</v>
      </c>
      <c r="F30" s="42">
        <v>11874688</v>
      </c>
      <c r="G30" s="42">
        <v>38370</v>
      </c>
      <c r="H30" s="42">
        <v>11913058</v>
      </c>
      <c r="I30" s="42">
        <v>4141184</v>
      </c>
      <c r="J30" s="42">
        <v>1174</v>
      </c>
      <c r="K30" s="42">
        <v>4142358</v>
      </c>
      <c r="L30" s="42">
        <v>17307035</v>
      </c>
      <c r="M30" s="42">
        <v>121596</v>
      </c>
      <c r="N30" s="42">
        <v>17428631</v>
      </c>
      <c r="O30" s="28"/>
      <c r="P30" s="35">
        <v>1142785</v>
      </c>
      <c r="Q30" s="35">
        <v>1162921</v>
      </c>
      <c r="R30" s="35">
        <v>2305706</v>
      </c>
      <c r="S30" s="35">
        <v>118353</v>
      </c>
      <c r="T30" s="35">
        <v>12521</v>
      </c>
      <c r="U30" s="35">
        <v>130874</v>
      </c>
      <c r="V30" s="35">
        <v>997264</v>
      </c>
      <c r="W30" s="35">
        <v>54006</v>
      </c>
      <c r="X30" s="35">
        <v>1051270</v>
      </c>
      <c r="Y30" s="35">
        <v>2258402</v>
      </c>
      <c r="Z30" s="35">
        <v>1229448</v>
      </c>
      <c r="AA30" s="35">
        <v>3487850</v>
      </c>
      <c r="AB30" s="28"/>
      <c r="AC30" s="35">
        <v>14454</v>
      </c>
      <c r="AD30" s="35">
        <v>2557564</v>
      </c>
      <c r="AE30" s="35">
        <v>72609</v>
      </c>
      <c r="AF30" s="35">
        <v>2644627</v>
      </c>
      <c r="AG30" s="35">
        <v>291387</v>
      </c>
      <c r="AH30" s="35">
        <v>7293376</v>
      </c>
      <c r="AI30" s="35">
        <v>11</v>
      </c>
      <c r="AJ30" s="35">
        <v>7584774</v>
      </c>
      <c r="AK30" s="35">
        <v>6065938</v>
      </c>
      <c r="AL30" s="35">
        <v>5789</v>
      </c>
      <c r="AM30" s="35">
        <v>6071727</v>
      </c>
      <c r="AN30" s="35">
        <v>16222719</v>
      </c>
      <c r="AO30" s="35">
        <v>78409</v>
      </c>
      <c r="AP30" s="35">
        <v>16301128</v>
      </c>
      <c r="AQ30" s="28"/>
      <c r="AR30" s="35">
        <v>5389</v>
      </c>
      <c r="AS30" s="35">
        <v>2505</v>
      </c>
      <c r="AT30" s="35">
        <v>0</v>
      </c>
      <c r="AU30" s="28"/>
      <c r="AV30" s="42">
        <v>16218406</v>
      </c>
      <c r="AW30" s="42">
        <v>0</v>
      </c>
      <c r="AX30" s="42">
        <v>16218406</v>
      </c>
      <c r="AY30" s="42">
        <v>241941</v>
      </c>
      <c r="AZ30" s="42">
        <v>16460347</v>
      </c>
      <c r="BA30" s="42">
        <v>1571060</v>
      </c>
      <c r="BB30" s="42">
        <v>17428634</v>
      </c>
      <c r="BC30" s="42">
        <v>35460041</v>
      </c>
      <c r="BD30" s="28"/>
      <c r="BE30" s="35">
        <v>130</v>
      </c>
      <c r="BF30" s="35">
        <v>7.8</v>
      </c>
      <c r="BG30" s="35">
        <v>137.80000000000001</v>
      </c>
      <c r="BH30" s="36">
        <v>2</v>
      </c>
      <c r="BI30" s="36">
        <v>0</v>
      </c>
      <c r="BJ30" s="36">
        <v>0</v>
      </c>
      <c r="BK30" s="36">
        <v>31</v>
      </c>
      <c r="BL30" s="36">
        <v>12</v>
      </c>
      <c r="BM30" s="36">
        <v>45</v>
      </c>
      <c r="BN30" s="36">
        <v>28</v>
      </c>
      <c r="BO30" s="36">
        <v>7</v>
      </c>
      <c r="BP30" s="36">
        <v>8</v>
      </c>
      <c r="BQ30" s="36">
        <v>1</v>
      </c>
      <c r="BR30" s="36">
        <v>4</v>
      </c>
      <c r="BS30" s="28"/>
      <c r="BT30" s="35"/>
      <c r="BU30" s="35"/>
      <c r="BV30" s="35"/>
      <c r="BW30" s="35"/>
      <c r="BX30" s="35"/>
      <c r="BY30" s="35"/>
      <c r="BZ30" s="35"/>
      <c r="CA30" s="35"/>
      <c r="CB30" s="35"/>
      <c r="CC30" s="35"/>
      <c r="CD30" s="35"/>
      <c r="CE30" s="35"/>
      <c r="CF30" s="35"/>
      <c r="CG30" s="35"/>
      <c r="CH30" s="35"/>
      <c r="CI30" s="35"/>
      <c r="CJ30" s="35"/>
      <c r="CK30" s="35"/>
      <c r="CL30" s="35">
        <v>929</v>
      </c>
      <c r="CM30" s="28"/>
      <c r="CN30" s="35">
        <v>4</v>
      </c>
      <c r="CO30" s="35">
        <v>4232</v>
      </c>
      <c r="CP30" s="28"/>
      <c r="CQ30" s="35">
        <v>52220</v>
      </c>
      <c r="CR30" s="35">
        <v>15890</v>
      </c>
      <c r="CS30" s="35">
        <v>409886</v>
      </c>
    </row>
    <row r="31" spans="1:97" ht="15.75" customHeight="1" x14ac:dyDescent="0.15">
      <c r="A31" s="37" t="s">
        <v>44</v>
      </c>
      <c r="B31" s="28"/>
      <c r="C31" s="38">
        <v>533938</v>
      </c>
      <c r="D31" s="38">
        <v>100283</v>
      </c>
      <c r="E31" s="38">
        <v>634221</v>
      </c>
      <c r="F31" s="38">
        <v>9214140</v>
      </c>
      <c r="G31" s="38">
        <v>72597</v>
      </c>
      <c r="H31" s="38">
        <v>9286737</v>
      </c>
      <c r="I31" s="38">
        <v>623783</v>
      </c>
      <c r="J31" s="38">
        <v>59</v>
      </c>
      <c r="K31" s="38">
        <v>623842</v>
      </c>
      <c r="L31" s="38">
        <v>10371861</v>
      </c>
      <c r="M31" s="38">
        <v>172939</v>
      </c>
      <c r="N31" s="38">
        <v>10544800</v>
      </c>
      <c r="O31" s="28"/>
      <c r="P31" s="39">
        <v>454380</v>
      </c>
      <c r="Q31" s="39">
        <v>1095070</v>
      </c>
      <c r="R31" s="39">
        <v>1549450</v>
      </c>
      <c r="S31" s="39">
        <v>79877</v>
      </c>
      <c r="T31" s="39">
        <v>90</v>
      </c>
      <c r="U31" s="39">
        <v>79967</v>
      </c>
      <c r="V31" s="39">
        <v>28641</v>
      </c>
      <c r="W31" s="39">
        <v>144060</v>
      </c>
      <c r="X31" s="39">
        <v>172701</v>
      </c>
      <c r="Y31" s="39">
        <v>562898</v>
      </c>
      <c r="Z31" s="39">
        <v>1239220</v>
      </c>
      <c r="AA31" s="39">
        <v>1802118</v>
      </c>
      <c r="AB31" s="28"/>
      <c r="AC31" s="39">
        <v>3961856</v>
      </c>
      <c r="AD31" s="39">
        <v>1181022</v>
      </c>
      <c r="AE31" s="39">
        <v>101251</v>
      </c>
      <c r="AF31" s="39">
        <v>5244129</v>
      </c>
      <c r="AG31" s="39">
        <v>232187</v>
      </c>
      <c r="AH31" s="39">
        <v>2520364</v>
      </c>
      <c r="AI31" s="39">
        <v>122</v>
      </c>
      <c r="AJ31" s="39">
        <v>2752673</v>
      </c>
      <c r="AK31" s="39">
        <v>89479</v>
      </c>
      <c r="AL31" s="39">
        <v>1466</v>
      </c>
      <c r="AM31" s="39">
        <v>90945</v>
      </c>
      <c r="AN31" s="39">
        <v>7984908</v>
      </c>
      <c r="AO31" s="39">
        <v>102839</v>
      </c>
      <c r="AP31" s="39">
        <v>8087747</v>
      </c>
      <c r="AQ31" s="28"/>
      <c r="AR31" s="39">
        <v>5986</v>
      </c>
      <c r="AS31" s="39">
        <v>4242</v>
      </c>
      <c r="AT31" s="39">
        <v>820</v>
      </c>
      <c r="AU31" s="28"/>
      <c r="AV31" s="38">
        <v>9751720</v>
      </c>
      <c r="AW31" s="38">
        <v>342803</v>
      </c>
      <c r="AX31" s="38">
        <v>10094523</v>
      </c>
      <c r="AY31" s="38">
        <v>704882</v>
      </c>
      <c r="AZ31" s="38">
        <v>10799405</v>
      </c>
      <c r="BA31" s="38">
        <v>890374</v>
      </c>
      <c r="BB31" s="38">
        <v>10544800</v>
      </c>
      <c r="BC31" s="38">
        <v>22234579</v>
      </c>
      <c r="BD31" s="28"/>
      <c r="BE31" s="39">
        <v>87</v>
      </c>
      <c r="BF31" s="39">
        <v>3</v>
      </c>
      <c r="BG31" s="39">
        <v>90</v>
      </c>
      <c r="BH31" s="40">
        <v>0</v>
      </c>
      <c r="BI31" s="40">
        <v>0</v>
      </c>
      <c r="BJ31" s="40">
        <v>0</v>
      </c>
      <c r="BK31" s="40">
        <v>32</v>
      </c>
      <c r="BL31" s="40">
        <v>13</v>
      </c>
      <c r="BM31" s="40">
        <v>25</v>
      </c>
      <c r="BN31" s="40">
        <v>7</v>
      </c>
      <c r="BO31" s="40">
        <v>9</v>
      </c>
      <c r="BP31" s="40">
        <v>2</v>
      </c>
      <c r="BQ31" s="40">
        <v>0</v>
      </c>
      <c r="BR31" s="40">
        <v>3</v>
      </c>
      <c r="BS31" s="28"/>
      <c r="BT31" s="39"/>
      <c r="BU31" s="39"/>
      <c r="BV31" s="39"/>
      <c r="BW31" s="39"/>
      <c r="BX31" s="39"/>
      <c r="BY31" s="39"/>
      <c r="BZ31" s="39"/>
      <c r="CA31" s="39"/>
      <c r="CB31" s="39"/>
      <c r="CC31" s="39"/>
      <c r="CD31" s="39"/>
      <c r="CE31" s="39"/>
      <c r="CF31" s="39"/>
      <c r="CG31" s="39"/>
      <c r="CH31" s="39"/>
      <c r="CI31" s="39"/>
      <c r="CJ31" s="39"/>
      <c r="CK31" s="39"/>
      <c r="CL31" s="39">
        <v>41</v>
      </c>
      <c r="CM31" s="28"/>
      <c r="CN31" s="39">
        <v>5</v>
      </c>
      <c r="CO31" s="39">
        <v>2883</v>
      </c>
      <c r="CP31" s="28"/>
      <c r="CQ31" s="39">
        <v>13698</v>
      </c>
      <c r="CR31" s="39">
        <v>23645</v>
      </c>
      <c r="CS31" s="39" t="s">
        <v>27</v>
      </c>
    </row>
    <row r="32" spans="1:97" ht="15.75" customHeight="1" x14ac:dyDescent="0.15">
      <c r="A32" s="41" t="s">
        <v>171</v>
      </c>
      <c r="B32" s="28"/>
      <c r="C32" s="35" t="s">
        <v>190</v>
      </c>
      <c r="D32" s="35" t="s">
        <v>190</v>
      </c>
      <c r="E32" s="35" t="s">
        <v>190</v>
      </c>
      <c r="F32" s="35" t="s">
        <v>190</v>
      </c>
      <c r="G32" s="35" t="s">
        <v>190</v>
      </c>
      <c r="H32" s="35" t="s">
        <v>190</v>
      </c>
      <c r="I32" s="35" t="s">
        <v>190</v>
      </c>
      <c r="J32" s="35" t="s">
        <v>190</v>
      </c>
      <c r="K32" s="35" t="s">
        <v>190</v>
      </c>
      <c r="L32" s="35" t="s">
        <v>190</v>
      </c>
      <c r="M32" s="35" t="s">
        <v>190</v>
      </c>
      <c r="N32" s="35" t="s">
        <v>190</v>
      </c>
      <c r="O32" s="28"/>
      <c r="P32" s="35" t="s">
        <v>211</v>
      </c>
      <c r="Q32" s="35" t="s">
        <v>211</v>
      </c>
      <c r="R32" s="35" t="s">
        <v>211</v>
      </c>
      <c r="S32" s="35" t="s">
        <v>211</v>
      </c>
      <c r="T32" s="35" t="s">
        <v>211</v>
      </c>
      <c r="U32" s="35" t="s">
        <v>211</v>
      </c>
      <c r="V32" s="35" t="s">
        <v>211</v>
      </c>
      <c r="W32" s="35" t="s">
        <v>211</v>
      </c>
      <c r="X32" s="35" t="s">
        <v>211</v>
      </c>
      <c r="Y32" s="35" t="s">
        <v>211</v>
      </c>
      <c r="Z32" s="35" t="s">
        <v>211</v>
      </c>
      <c r="AA32" s="35">
        <v>0</v>
      </c>
      <c r="AB32" s="28"/>
      <c r="AC32" s="35" t="s">
        <v>211</v>
      </c>
      <c r="AD32" s="35" t="s">
        <v>211</v>
      </c>
      <c r="AE32" s="35" t="s">
        <v>211</v>
      </c>
      <c r="AF32" s="35" t="s">
        <v>211</v>
      </c>
      <c r="AG32" s="35" t="s">
        <v>211</v>
      </c>
      <c r="AH32" s="35" t="s">
        <v>211</v>
      </c>
      <c r="AI32" s="35" t="s">
        <v>211</v>
      </c>
      <c r="AJ32" s="35" t="s">
        <v>211</v>
      </c>
      <c r="AK32" s="35" t="s">
        <v>211</v>
      </c>
      <c r="AL32" s="35" t="s">
        <v>211</v>
      </c>
      <c r="AM32" s="35" t="s">
        <v>211</v>
      </c>
      <c r="AN32" s="35" t="s">
        <v>211</v>
      </c>
      <c r="AO32" s="35" t="s">
        <v>211</v>
      </c>
      <c r="AP32" s="35" t="s">
        <v>211</v>
      </c>
      <c r="AQ32" s="28"/>
      <c r="AR32" s="35" t="s">
        <v>190</v>
      </c>
      <c r="AS32" s="35" t="s">
        <v>190</v>
      </c>
      <c r="AT32" s="35" t="s">
        <v>190</v>
      </c>
      <c r="AU32" s="28"/>
      <c r="AV32" s="35" t="s">
        <v>190</v>
      </c>
      <c r="AW32" s="35" t="s">
        <v>190</v>
      </c>
      <c r="AX32" s="35" t="s">
        <v>190</v>
      </c>
      <c r="AY32" s="35" t="s">
        <v>190</v>
      </c>
      <c r="AZ32" s="35" t="s">
        <v>190</v>
      </c>
      <c r="BA32" s="35" t="s">
        <v>190</v>
      </c>
      <c r="BB32" s="35" t="s">
        <v>190</v>
      </c>
      <c r="BC32" s="35" t="s">
        <v>190</v>
      </c>
      <c r="BD32" s="28"/>
      <c r="BE32" s="35" t="s">
        <v>190</v>
      </c>
      <c r="BF32" s="35" t="s">
        <v>190</v>
      </c>
      <c r="BG32" s="35" t="s">
        <v>190</v>
      </c>
      <c r="BH32" s="36" t="s">
        <v>190</v>
      </c>
      <c r="BI32" s="36" t="s">
        <v>190</v>
      </c>
      <c r="BJ32" s="36" t="s">
        <v>190</v>
      </c>
      <c r="BK32" s="36" t="s">
        <v>190</v>
      </c>
      <c r="BL32" s="36" t="s">
        <v>190</v>
      </c>
      <c r="BM32" s="36" t="s">
        <v>190</v>
      </c>
      <c r="BN32" s="36" t="s">
        <v>190</v>
      </c>
      <c r="BO32" s="36" t="s">
        <v>190</v>
      </c>
      <c r="BP32" s="36" t="s">
        <v>190</v>
      </c>
      <c r="BQ32" s="36" t="s">
        <v>190</v>
      </c>
      <c r="BR32" s="36" t="s">
        <v>190</v>
      </c>
      <c r="BS32" s="28"/>
      <c r="BT32" s="35"/>
      <c r="BU32" s="35"/>
      <c r="BV32" s="35"/>
      <c r="BW32" s="35"/>
      <c r="BX32" s="35"/>
      <c r="BY32" s="35"/>
      <c r="BZ32" s="35"/>
      <c r="CA32" s="35"/>
      <c r="CB32" s="35"/>
      <c r="CC32" s="35"/>
      <c r="CD32" s="35"/>
      <c r="CE32" s="35"/>
      <c r="CF32" s="35"/>
      <c r="CG32" s="35"/>
      <c r="CH32" s="35"/>
      <c r="CI32" s="35"/>
      <c r="CJ32" s="35"/>
      <c r="CK32" s="35"/>
      <c r="CL32" s="35" t="s">
        <v>190</v>
      </c>
      <c r="CM32" s="28"/>
      <c r="CN32" s="35" t="s">
        <v>190</v>
      </c>
      <c r="CO32" s="35" t="s">
        <v>190</v>
      </c>
      <c r="CP32" s="28"/>
      <c r="CQ32" s="35" t="s">
        <v>190</v>
      </c>
      <c r="CR32" s="35" t="s">
        <v>190</v>
      </c>
      <c r="CS32" s="35" t="s">
        <v>190</v>
      </c>
    </row>
    <row r="33" spans="1:97" ht="15.75" customHeight="1" x14ac:dyDescent="0.15">
      <c r="A33" s="37" t="s">
        <v>43</v>
      </c>
      <c r="B33" s="28"/>
      <c r="C33" s="38">
        <v>1759739</v>
      </c>
      <c r="D33" s="38">
        <v>169544</v>
      </c>
      <c r="E33" s="38">
        <v>1929283</v>
      </c>
      <c r="F33" s="38">
        <v>19500000</v>
      </c>
      <c r="G33" s="38">
        <v>150000</v>
      </c>
      <c r="H33" s="38">
        <v>19650000</v>
      </c>
      <c r="I33" s="39" t="s">
        <v>27</v>
      </c>
      <c r="J33" s="39" t="s">
        <v>27</v>
      </c>
      <c r="K33" s="39" t="s">
        <v>27</v>
      </c>
      <c r="L33" s="38">
        <v>21259739</v>
      </c>
      <c r="M33" s="38">
        <v>319544</v>
      </c>
      <c r="N33" s="38">
        <v>21579283</v>
      </c>
      <c r="O33" s="28"/>
      <c r="P33" s="39">
        <v>1496454</v>
      </c>
      <c r="Q33" s="39">
        <v>848875</v>
      </c>
      <c r="R33" s="39">
        <v>2345329</v>
      </c>
      <c r="S33" s="39">
        <v>77593</v>
      </c>
      <c r="T33" s="39">
        <v>316</v>
      </c>
      <c r="U33" s="39">
        <v>77909</v>
      </c>
      <c r="V33" s="39">
        <v>150236</v>
      </c>
      <c r="W33" s="39">
        <v>60587</v>
      </c>
      <c r="X33" s="39">
        <v>210823</v>
      </c>
      <c r="Y33" s="39">
        <v>1724283</v>
      </c>
      <c r="Z33" s="39">
        <v>909778</v>
      </c>
      <c r="AA33" s="39">
        <v>2634061</v>
      </c>
      <c r="AB33" s="28"/>
      <c r="AC33" s="39">
        <v>104894</v>
      </c>
      <c r="AD33" s="39">
        <v>4312573</v>
      </c>
      <c r="AE33" s="39">
        <v>192466</v>
      </c>
      <c r="AF33" s="39">
        <v>4609933</v>
      </c>
      <c r="AG33" s="39">
        <v>299108</v>
      </c>
      <c r="AH33" s="39">
        <v>10265200</v>
      </c>
      <c r="AI33" s="39">
        <v>492</v>
      </c>
      <c r="AJ33" s="39">
        <v>10564800</v>
      </c>
      <c r="AK33" s="39">
        <v>14454</v>
      </c>
      <c r="AL33" s="39">
        <v>7245</v>
      </c>
      <c r="AM33" s="39">
        <v>21699</v>
      </c>
      <c r="AN33" s="39">
        <v>14996229</v>
      </c>
      <c r="AO33" s="39">
        <v>200203</v>
      </c>
      <c r="AP33" s="39">
        <v>15196432</v>
      </c>
      <c r="AQ33" s="28"/>
      <c r="AR33" s="39">
        <v>7478</v>
      </c>
      <c r="AS33" s="39">
        <v>6241</v>
      </c>
      <c r="AT33" s="39">
        <v>1703</v>
      </c>
      <c r="AU33" s="28"/>
      <c r="AV33" s="38">
        <v>19767623</v>
      </c>
      <c r="AW33" s="39" t="s">
        <v>27</v>
      </c>
      <c r="AX33" s="38">
        <v>19767623</v>
      </c>
      <c r="AY33" s="38">
        <v>86142</v>
      </c>
      <c r="AZ33" s="38">
        <v>86142</v>
      </c>
      <c r="BA33" s="38">
        <v>3588047</v>
      </c>
      <c r="BB33" s="38">
        <v>21579283</v>
      </c>
      <c r="BC33" s="38">
        <v>45021095</v>
      </c>
      <c r="BD33" s="28"/>
      <c r="BE33" s="39">
        <v>177.9</v>
      </c>
      <c r="BF33" s="39">
        <v>14.6</v>
      </c>
      <c r="BG33" s="39">
        <v>192.5</v>
      </c>
      <c r="BH33" s="40">
        <v>0</v>
      </c>
      <c r="BI33" s="40">
        <v>7.2</v>
      </c>
      <c r="BJ33" s="40">
        <v>12.8</v>
      </c>
      <c r="BK33" s="40">
        <v>45.3</v>
      </c>
      <c r="BL33" s="40">
        <v>19.3</v>
      </c>
      <c r="BM33" s="40">
        <v>55.8</v>
      </c>
      <c r="BN33" s="40">
        <v>28</v>
      </c>
      <c r="BO33" s="40">
        <v>16</v>
      </c>
      <c r="BP33" s="40">
        <v>4</v>
      </c>
      <c r="BQ33" s="40">
        <v>3</v>
      </c>
      <c r="BR33" s="40">
        <v>1</v>
      </c>
      <c r="BS33" s="28"/>
      <c r="BT33" s="39"/>
      <c r="BU33" s="39"/>
      <c r="BV33" s="39"/>
      <c r="BW33" s="39"/>
      <c r="BX33" s="39"/>
      <c r="BY33" s="39"/>
      <c r="BZ33" s="39"/>
      <c r="CA33" s="39"/>
      <c r="CB33" s="39"/>
      <c r="CC33" s="39"/>
      <c r="CD33" s="39"/>
      <c r="CE33" s="39"/>
      <c r="CF33" s="39"/>
      <c r="CG33" s="39"/>
      <c r="CH33" s="39"/>
      <c r="CI33" s="39"/>
      <c r="CJ33" s="39"/>
      <c r="CK33" s="39"/>
      <c r="CL33" s="39">
        <v>167</v>
      </c>
      <c r="CM33" s="28"/>
      <c r="CN33" s="39">
        <v>9</v>
      </c>
      <c r="CO33" s="39">
        <v>4557</v>
      </c>
      <c r="CP33" s="28"/>
      <c r="CQ33" s="39">
        <v>113601</v>
      </c>
      <c r="CR33" s="39">
        <v>286767</v>
      </c>
      <c r="CS33" s="39">
        <v>2186122</v>
      </c>
    </row>
    <row r="34" spans="1:97" ht="15.75" customHeight="1" x14ac:dyDescent="0.15">
      <c r="A34" s="41" t="s">
        <v>42</v>
      </c>
      <c r="B34" s="28"/>
      <c r="C34" s="42">
        <v>3080779</v>
      </c>
      <c r="D34" s="42">
        <v>27985</v>
      </c>
      <c r="E34" s="42">
        <v>3108764</v>
      </c>
      <c r="F34" s="42">
        <v>5070144</v>
      </c>
      <c r="G34" s="42">
        <v>16326</v>
      </c>
      <c r="H34" s="42">
        <v>5086470</v>
      </c>
      <c r="I34" s="42">
        <v>1303866</v>
      </c>
      <c r="J34" s="42">
        <v>9283</v>
      </c>
      <c r="K34" s="42">
        <v>1313149</v>
      </c>
      <c r="L34" s="42">
        <v>9454789</v>
      </c>
      <c r="M34" s="42">
        <v>53594</v>
      </c>
      <c r="N34" s="42">
        <v>9508383</v>
      </c>
      <c r="O34" s="28"/>
      <c r="P34" s="35">
        <v>695183</v>
      </c>
      <c r="Q34" s="35">
        <v>138452</v>
      </c>
      <c r="R34" s="35">
        <v>833635</v>
      </c>
      <c r="S34" s="35">
        <v>87004</v>
      </c>
      <c r="T34" s="35">
        <v>153</v>
      </c>
      <c r="U34" s="35">
        <v>87157</v>
      </c>
      <c r="V34" s="35">
        <v>108806</v>
      </c>
      <c r="W34" s="35">
        <v>5167</v>
      </c>
      <c r="X34" s="35">
        <v>113973</v>
      </c>
      <c r="Y34" s="35">
        <v>890993</v>
      </c>
      <c r="Z34" s="35">
        <v>143772</v>
      </c>
      <c r="AA34" s="35">
        <v>1034765</v>
      </c>
      <c r="AB34" s="28"/>
      <c r="AC34" s="35">
        <v>170829</v>
      </c>
      <c r="AD34" s="35">
        <v>2544679</v>
      </c>
      <c r="AE34" s="35">
        <v>32815</v>
      </c>
      <c r="AF34" s="35">
        <v>2748323</v>
      </c>
      <c r="AG34" s="35">
        <v>998046</v>
      </c>
      <c r="AH34" s="35">
        <v>2244119</v>
      </c>
      <c r="AI34" s="35">
        <v>521</v>
      </c>
      <c r="AJ34" s="35">
        <v>3242686</v>
      </c>
      <c r="AK34" s="35">
        <v>17990</v>
      </c>
      <c r="AL34" s="35">
        <v>4988</v>
      </c>
      <c r="AM34" s="35">
        <v>22978</v>
      </c>
      <c r="AN34" s="35">
        <v>5975663</v>
      </c>
      <c r="AO34" s="35">
        <v>38324</v>
      </c>
      <c r="AP34" s="35">
        <v>6013987</v>
      </c>
      <c r="AQ34" s="28"/>
      <c r="AR34" s="35">
        <v>2044</v>
      </c>
      <c r="AS34" s="35">
        <v>3665</v>
      </c>
      <c r="AT34" s="35">
        <v>248</v>
      </c>
      <c r="AU34" s="28"/>
      <c r="AV34" s="42">
        <v>9516792</v>
      </c>
      <c r="AW34" s="35" t="s">
        <v>27</v>
      </c>
      <c r="AX34" s="42">
        <v>9516792</v>
      </c>
      <c r="AY34" s="42">
        <v>0</v>
      </c>
      <c r="AZ34" s="42">
        <v>9516792</v>
      </c>
      <c r="BA34" s="42">
        <v>461927</v>
      </c>
      <c r="BB34" s="42">
        <v>9508383</v>
      </c>
      <c r="BC34" s="42">
        <v>19487102</v>
      </c>
      <c r="BD34" s="28"/>
      <c r="BE34" s="35">
        <v>71.599999999999994</v>
      </c>
      <c r="BF34" s="35">
        <v>9</v>
      </c>
      <c r="BG34" s="35">
        <v>80.599999999999994</v>
      </c>
      <c r="BH34" s="36">
        <v>0</v>
      </c>
      <c r="BI34" s="36">
        <v>0</v>
      </c>
      <c r="BJ34" s="36">
        <v>0.8</v>
      </c>
      <c r="BK34" s="36">
        <v>22.7</v>
      </c>
      <c r="BL34" s="36">
        <v>17</v>
      </c>
      <c r="BM34" s="36">
        <v>15.5</v>
      </c>
      <c r="BN34" s="36">
        <v>14.6</v>
      </c>
      <c r="BO34" s="36">
        <v>2</v>
      </c>
      <c r="BP34" s="36">
        <v>5</v>
      </c>
      <c r="BQ34" s="36">
        <v>0</v>
      </c>
      <c r="BR34" s="36">
        <v>3</v>
      </c>
      <c r="BS34" s="28"/>
      <c r="BT34" s="35"/>
      <c r="BU34" s="35"/>
      <c r="BV34" s="35"/>
      <c r="BW34" s="35"/>
      <c r="BX34" s="35"/>
      <c r="BY34" s="35"/>
      <c r="BZ34" s="35"/>
      <c r="CA34" s="35"/>
      <c r="CB34" s="35"/>
      <c r="CC34" s="35"/>
      <c r="CD34" s="35"/>
      <c r="CE34" s="35"/>
      <c r="CF34" s="35"/>
      <c r="CG34" s="35"/>
      <c r="CH34" s="35"/>
      <c r="CI34" s="35"/>
      <c r="CJ34" s="35"/>
      <c r="CK34" s="35"/>
      <c r="CL34" s="35">
        <v>2317</v>
      </c>
      <c r="CM34" s="28"/>
      <c r="CN34" s="35">
        <v>4</v>
      </c>
      <c r="CO34" s="35">
        <v>2053</v>
      </c>
      <c r="CP34" s="28"/>
      <c r="CQ34" s="35">
        <v>78799</v>
      </c>
      <c r="CR34" s="35">
        <v>14462</v>
      </c>
      <c r="CS34" s="35">
        <v>132261</v>
      </c>
    </row>
    <row r="35" spans="1:97" ht="15.75" customHeight="1" x14ac:dyDescent="0.15">
      <c r="A35" s="37" t="s">
        <v>41</v>
      </c>
      <c r="B35" s="28"/>
      <c r="C35" s="38">
        <v>576645</v>
      </c>
      <c r="D35" s="38">
        <v>83189</v>
      </c>
      <c r="E35" s="38">
        <v>659834</v>
      </c>
      <c r="F35" s="38">
        <v>4528020</v>
      </c>
      <c r="G35" s="38">
        <v>12215</v>
      </c>
      <c r="H35" s="38">
        <v>4540235</v>
      </c>
      <c r="I35" s="38">
        <v>32551</v>
      </c>
      <c r="J35" s="38">
        <v>0</v>
      </c>
      <c r="K35" s="38">
        <v>32551</v>
      </c>
      <c r="L35" s="38">
        <v>5137216</v>
      </c>
      <c r="M35" s="38">
        <v>95404</v>
      </c>
      <c r="N35" s="38">
        <v>5232620</v>
      </c>
      <c r="O35" s="28"/>
      <c r="P35" s="39">
        <v>479978</v>
      </c>
      <c r="Q35" s="39">
        <v>138262</v>
      </c>
      <c r="R35" s="39">
        <v>618240</v>
      </c>
      <c r="S35" s="39">
        <v>115209</v>
      </c>
      <c r="T35" s="39">
        <v>3773</v>
      </c>
      <c r="U35" s="39">
        <v>118982</v>
      </c>
      <c r="V35" s="39">
        <v>82732</v>
      </c>
      <c r="W35" s="39">
        <v>4665</v>
      </c>
      <c r="X35" s="39">
        <v>87397</v>
      </c>
      <c r="Y35" s="39">
        <v>677919</v>
      </c>
      <c r="Z35" s="39">
        <v>146700</v>
      </c>
      <c r="AA35" s="39">
        <v>824619</v>
      </c>
      <c r="AB35" s="28"/>
      <c r="AC35" s="39">
        <v>159223</v>
      </c>
      <c r="AD35" s="39" t="s">
        <v>27</v>
      </c>
      <c r="AE35" s="39">
        <v>16351</v>
      </c>
      <c r="AF35" s="39">
        <v>175574</v>
      </c>
      <c r="AG35" s="39">
        <v>2144314</v>
      </c>
      <c r="AH35" s="39" t="s">
        <v>27</v>
      </c>
      <c r="AI35" s="39">
        <v>144</v>
      </c>
      <c r="AJ35" s="39">
        <v>2144458</v>
      </c>
      <c r="AK35" s="39">
        <v>30495</v>
      </c>
      <c r="AL35" s="39">
        <v>916</v>
      </c>
      <c r="AM35" s="39">
        <v>31411</v>
      </c>
      <c r="AN35" s="39">
        <v>2334032</v>
      </c>
      <c r="AO35" s="39">
        <v>17411</v>
      </c>
      <c r="AP35" s="39">
        <v>2351443</v>
      </c>
      <c r="AQ35" s="28"/>
      <c r="AR35" s="39">
        <v>2163</v>
      </c>
      <c r="AS35" s="39">
        <v>0</v>
      </c>
      <c r="AT35" s="39">
        <v>1215</v>
      </c>
      <c r="AU35" s="28"/>
      <c r="AV35" s="38">
        <v>6988956</v>
      </c>
      <c r="AW35" s="38">
        <v>0</v>
      </c>
      <c r="AX35" s="38">
        <v>6988956</v>
      </c>
      <c r="AY35" s="38">
        <v>132000</v>
      </c>
      <c r="AZ35" s="38">
        <v>7120956</v>
      </c>
      <c r="BA35" s="38">
        <v>260827</v>
      </c>
      <c r="BB35" s="38">
        <v>5261414</v>
      </c>
      <c r="BC35" s="38">
        <v>12643197</v>
      </c>
      <c r="BD35" s="28"/>
      <c r="BE35" s="39">
        <v>65.7</v>
      </c>
      <c r="BF35" s="39">
        <v>1</v>
      </c>
      <c r="BG35" s="39">
        <v>66.7</v>
      </c>
      <c r="BH35" s="40">
        <v>0</v>
      </c>
      <c r="BI35" s="40">
        <v>0</v>
      </c>
      <c r="BJ35" s="40">
        <v>0</v>
      </c>
      <c r="BK35" s="40">
        <v>15.4</v>
      </c>
      <c r="BL35" s="40">
        <v>9.4</v>
      </c>
      <c r="BM35" s="40">
        <v>14.5</v>
      </c>
      <c r="BN35" s="40">
        <v>5</v>
      </c>
      <c r="BO35" s="40">
        <v>9.4</v>
      </c>
      <c r="BP35" s="40">
        <v>0</v>
      </c>
      <c r="BQ35" s="40">
        <v>3</v>
      </c>
      <c r="BR35" s="40">
        <v>1</v>
      </c>
      <c r="BS35" s="28"/>
      <c r="BT35" s="39"/>
      <c r="BU35" s="39"/>
      <c r="BV35" s="39"/>
      <c r="BW35" s="39"/>
      <c r="BX35" s="39"/>
      <c r="BY35" s="39"/>
      <c r="BZ35" s="39"/>
      <c r="CA35" s="39"/>
      <c r="CB35" s="39"/>
      <c r="CC35" s="39"/>
      <c r="CD35" s="39"/>
      <c r="CE35" s="39"/>
      <c r="CF35" s="39"/>
      <c r="CG35" s="39"/>
      <c r="CH35" s="39"/>
      <c r="CI35" s="39"/>
      <c r="CJ35" s="39"/>
      <c r="CK35" s="39"/>
      <c r="CL35" s="39">
        <v>223</v>
      </c>
      <c r="CM35" s="28"/>
      <c r="CN35" s="39">
        <v>3</v>
      </c>
      <c r="CO35" s="39">
        <v>574</v>
      </c>
      <c r="CP35" s="28"/>
      <c r="CQ35" s="39">
        <v>23538</v>
      </c>
      <c r="CR35" s="39">
        <v>470</v>
      </c>
      <c r="CS35" s="39">
        <v>1425754</v>
      </c>
    </row>
    <row r="36" spans="1:97" ht="15.75" customHeight="1" x14ac:dyDescent="0.15">
      <c r="A36" s="41" t="s">
        <v>40</v>
      </c>
      <c r="B36" s="28"/>
      <c r="C36" s="42">
        <v>6811391</v>
      </c>
      <c r="D36" s="42">
        <v>698369</v>
      </c>
      <c r="E36" s="42">
        <v>7509760</v>
      </c>
      <c r="F36" s="42">
        <v>20284838</v>
      </c>
      <c r="G36" s="42">
        <v>471628</v>
      </c>
      <c r="H36" s="42">
        <v>20756466</v>
      </c>
      <c r="I36" s="42">
        <v>112653</v>
      </c>
      <c r="J36" s="35" t="s">
        <v>27</v>
      </c>
      <c r="K36" s="42">
        <v>112653</v>
      </c>
      <c r="L36" s="42">
        <v>27208882</v>
      </c>
      <c r="M36" s="42">
        <v>1169997</v>
      </c>
      <c r="N36" s="42">
        <v>28378879</v>
      </c>
      <c r="O36" s="28"/>
      <c r="P36" s="35">
        <v>1994622</v>
      </c>
      <c r="Q36" s="35">
        <v>1779690</v>
      </c>
      <c r="R36" s="35">
        <v>3774312</v>
      </c>
      <c r="S36" s="35">
        <v>169769</v>
      </c>
      <c r="T36" s="35">
        <v>67533</v>
      </c>
      <c r="U36" s="35">
        <v>237302</v>
      </c>
      <c r="V36" s="35">
        <v>98951</v>
      </c>
      <c r="W36" s="35">
        <v>21749</v>
      </c>
      <c r="X36" s="35">
        <v>120700</v>
      </c>
      <c r="Y36" s="35">
        <v>2263342</v>
      </c>
      <c r="Z36" s="35">
        <v>1868972</v>
      </c>
      <c r="AA36" s="35">
        <v>4132314</v>
      </c>
      <c r="AB36" s="28"/>
      <c r="AC36" s="35">
        <v>8998174</v>
      </c>
      <c r="AD36" s="35">
        <v>6922438</v>
      </c>
      <c r="AE36" s="35">
        <v>178557</v>
      </c>
      <c r="AF36" s="35">
        <v>16099169</v>
      </c>
      <c r="AG36" s="35">
        <v>612978</v>
      </c>
      <c r="AH36" s="35">
        <v>9547155</v>
      </c>
      <c r="AI36" s="35">
        <v>42</v>
      </c>
      <c r="AJ36" s="35">
        <v>10160175</v>
      </c>
      <c r="AK36" s="35">
        <v>116972</v>
      </c>
      <c r="AL36" s="35">
        <v>10430</v>
      </c>
      <c r="AM36" s="35">
        <v>127402</v>
      </c>
      <c r="AN36" s="35">
        <v>26197717</v>
      </c>
      <c r="AO36" s="35">
        <v>189029</v>
      </c>
      <c r="AP36" s="35">
        <v>26386746</v>
      </c>
      <c r="AQ36" s="28"/>
      <c r="AR36" s="35">
        <v>9138</v>
      </c>
      <c r="AS36" s="35">
        <v>2124</v>
      </c>
      <c r="AT36" s="35">
        <v>3064</v>
      </c>
      <c r="AU36" s="28"/>
      <c r="AV36" s="42">
        <v>23864425</v>
      </c>
      <c r="AW36" s="35" t="s">
        <v>27</v>
      </c>
      <c r="AX36" s="42">
        <v>23864425</v>
      </c>
      <c r="AY36" s="42">
        <v>0</v>
      </c>
      <c r="AZ36" s="42">
        <v>23864425</v>
      </c>
      <c r="BA36" s="42">
        <v>2727845</v>
      </c>
      <c r="BB36" s="42">
        <v>28378879</v>
      </c>
      <c r="BC36" s="42">
        <v>54971149</v>
      </c>
      <c r="BD36" s="28"/>
      <c r="BE36" s="35">
        <v>210.7</v>
      </c>
      <c r="BF36" s="35" t="s">
        <v>27</v>
      </c>
      <c r="BG36" s="35">
        <v>210.7</v>
      </c>
      <c r="BH36" s="36"/>
      <c r="BI36" s="36">
        <v>8</v>
      </c>
      <c r="BJ36" s="36">
        <v>27</v>
      </c>
      <c r="BK36" s="36">
        <v>66.5</v>
      </c>
      <c r="BL36" s="36">
        <v>17.5</v>
      </c>
      <c r="BM36" s="36">
        <v>53.5</v>
      </c>
      <c r="BN36" s="36">
        <v>13</v>
      </c>
      <c r="BO36" s="36">
        <v>11</v>
      </c>
      <c r="BP36" s="36">
        <v>9</v>
      </c>
      <c r="BQ36" s="36"/>
      <c r="BR36" s="36">
        <v>5</v>
      </c>
      <c r="BS36" s="28"/>
      <c r="BT36" s="35"/>
      <c r="BU36" s="35"/>
      <c r="BV36" s="35"/>
      <c r="BW36" s="35"/>
      <c r="BX36" s="35"/>
      <c r="BY36" s="35"/>
      <c r="BZ36" s="35"/>
      <c r="CA36" s="35"/>
      <c r="CB36" s="35"/>
      <c r="CC36" s="35"/>
      <c r="CD36" s="35"/>
      <c r="CE36" s="35"/>
      <c r="CF36" s="35"/>
      <c r="CG36" s="35"/>
      <c r="CH36" s="35"/>
      <c r="CI36" s="35"/>
      <c r="CJ36" s="35"/>
      <c r="CK36" s="35"/>
      <c r="CL36" s="35">
        <v>2115</v>
      </c>
      <c r="CM36" s="28"/>
      <c r="CN36" s="35">
        <v>11</v>
      </c>
      <c r="CO36" s="35" t="s">
        <v>27</v>
      </c>
      <c r="CP36" s="28"/>
      <c r="CQ36" s="35">
        <v>22103</v>
      </c>
      <c r="CR36" s="35">
        <v>1057</v>
      </c>
      <c r="CS36" s="35">
        <v>2018190</v>
      </c>
    </row>
    <row r="37" spans="1:97" ht="15.75" customHeight="1" x14ac:dyDescent="0.15">
      <c r="A37" s="37" t="s">
        <v>39</v>
      </c>
      <c r="B37" s="28"/>
      <c r="C37" s="38">
        <v>416778</v>
      </c>
      <c r="D37" s="38">
        <v>60186</v>
      </c>
      <c r="E37" s="38">
        <v>476964</v>
      </c>
      <c r="F37" s="38">
        <v>5697398</v>
      </c>
      <c r="G37" s="38">
        <v>26759</v>
      </c>
      <c r="H37" s="38">
        <v>5724157</v>
      </c>
      <c r="I37" s="38">
        <v>39911</v>
      </c>
      <c r="J37" s="38">
        <v>0</v>
      </c>
      <c r="K37" s="38">
        <v>39911</v>
      </c>
      <c r="L37" s="38">
        <v>6154087</v>
      </c>
      <c r="M37" s="38">
        <v>86945</v>
      </c>
      <c r="N37" s="38">
        <v>6241032</v>
      </c>
      <c r="O37" s="28"/>
      <c r="P37" s="39">
        <v>542618</v>
      </c>
      <c r="Q37" s="39">
        <v>420125</v>
      </c>
      <c r="R37" s="39">
        <v>962743</v>
      </c>
      <c r="S37" s="39">
        <v>144716</v>
      </c>
      <c r="T37" s="39">
        <v>107</v>
      </c>
      <c r="U37" s="39">
        <v>144823</v>
      </c>
      <c r="V37" s="39">
        <v>68266</v>
      </c>
      <c r="W37" s="39">
        <v>27676</v>
      </c>
      <c r="X37" s="39">
        <v>95942</v>
      </c>
      <c r="Y37" s="39">
        <v>755600</v>
      </c>
      <c r="Z37" s="39">
        <v>447908</v>
      </c>
      <c r="AA37" s="39">
        <v>1203508</v>
      </c>
      <c r="AB37" s="28"/>
      <c r="AC37" s="39">
        <v>81345</v>
      </c>
      <c r="AD37" s="39">
        <v>1831836</v>
      </c>
      <c r="AE37" s="39">
        <v>43825</v>
      </c>
      <c r="AF37" s="39">
        <v>1957006</v>
      </c>
      <c r="AG37" s="39">
        <v>3480162</v>
      </c>
      <c r="AH37" s="39">
        <v>3435206</v>
      </c>
      <c r="AI37" s="39">
        <v>0</v>
      </c>
      <c r="AJ37" s="39">
        <v>6915368</v>
      </c>
      <c r="AK37" s="39" t="s">
        <v>27</v>
      </c>
      <c r="AL37" s="39">
        <v>867</v>
      </c>
      <c r="AM37" s="39" t="s">
        <v>27</v>
      </c>
      <c r="AN37" s="39" t="s">
        <v>27</v>
      </c>
      <c r="AO37" s="39">
        <v>44692</v>
      </c>
      <c r="AP37" s="39">
        <v>44692</v>
      </c>
      <c r="AQ37" s="28"/>
      <c r="AR37" s="39">
        <v>6398</v>
      </c>
      <c r="AS37" s="39">
        <v>1662</v>
      </c>
      <c r="AT37" s="39">
        <v>1752</v>
      </c>
      <c r="AU37" s="28"/>
      <c r="AV37" s="38">
        <v>3162631</v>
      </c>
      <c r="AW37" s="39" t="s">
        <v>27</v>
      </c>
      <c r="AX37" s="39" t="s">
        <v>27</v>
      </c>
      <c r="AY37" s="38">
        <v>24750</v>
      </c>
      <c r="AZ37" s="38">
        <v>24750</v>
      </c>
      <c r="BA37" s="38">
        <v>772179</v>
      </c>
      <c r="BB37" s="38">
        <v>6244868</v>
      </c>
      <c r="BC37" s="38">
        <v>7041797</v>
      </c>
      <c r="BD37" s="28"/>
      <c r="BE37" s="39">
        <v>40.200000000000003</v>
      </c>
      <c r="BF37" s="39">
        <v>0</v>
      </c>
      <c r="BG37" s="39">
        <v>40.200000000000003</v>
      </c>
      <c r="BH37" s="40"/>
      <c r="BI37" s="40"/>
      <c r="BJ37" s="40">
        <v>2.2000000000000002</v>
      </c>
      <c r="BK37" s="40">
        <v>7.4</v>
      </c>
      <c r="BL37" s="40">
        <v>2.2000000000000002</v>
      </c>
      <c r="BM37" s="40">
        <v>9.1</v>
      </c>
      <c r="BN37" s="40">
        <v>6</v>
      </c>
      <c r="BO37" s="40"/>
      <c r="BP37" s="40"/>
      <c r="BQ37" s="40">
        <v>2</v>
      </c>
      <c r="BR37" s="40">
        <v>1</v>
      </c>
      <c r="BS37" s="28"/>
      <c r="BT37" s="39"/>
      <c r="BU37" s="39"/>
      <c r="BV37" s="39"/>
      <c r="BW37" s="39"/>
      <c r="BX37" s="39"/>
      <c r="BY37" s="39"/>
      <c r="BZ37" s="39"/>
      <c r="CA37" s="39"/>
      <c r="CB37" s="39"/>
      <c r="CC37" s="39"/>
      <c r="CD37" s="39"/>
      <c r="CE37" s="39"/>
      <c r="CF37" s="39"/>
      <c r="CG37" s="39"/>
      <c r="CH37" s="39"/>
      <c r="CI37" s="39"/>
      <c r="CJ37" s="39"/>
      <c r="CK37" s="39"/>
      <c r="CL37" s="39">
        <v>698</v>
      </c>
      <c r="CM37" s="28"/>
      <c r="CN37" s="39">
        <v>8</v>
      </c>
      <c r="CO37" s="39">
        <v>1833</v>
      </c>
      <c r="CP37" s="28"/>
      <c r="CQ37" s="39">
        <v>76634</v>
      </c>
      <c r="CR37" s="39">
        <v>61209</v>
      </c>
      <c r="CS37" s="39">
        <v>1224545</v>
      </c>
    </row>
    <row r="38" spans="1:97" ht="15.75" customHeight="1" x14ac:dyDescent="0.15">
      <c r="A38" s="41" t="s">
        <v>172</v>
      </c>
      <c r="B38" s="28"/>
      <c r="C38" s="42">
        <v>3077651</v>
      </c>
      <c r="D38" s="42">
        <v>91163</v>
      </c>
      <c r="E38" s="42">
        <v>3168814</v>
      </c>
      <c r="F38" s="42">
        <v>8682427</v>
      </c>
      <c r="G38" s="42">
        <v>124506</v>
      </c>
      <c r="H38" s="42">
        <v>8806933</v>
      </c>
      <c r="I38" s="42">
        <v>173564</v>
      </c>
      <c r="J38" s="42">
        <v>2641</v>
      </c>
      <c r="K38" s="42">
        <v>176205</v>
      </c>
      <c r="L38" s="42">
        <v>11933642</v>
      </c>
      <c r="M38" s="42">
        <v>218310</v>
      </c>
      <c r="N38" s="42">
        <v>12151952</v>
      </c>
      <c r="O38" s="28"/>
      <c r="P38" s="35">
        <v>561099</v>
      </c>
      <c r="Q38" s="35">
        <v>514379</v>
      </c>
      <c r="R38" s="35">
        <v>1075478</v>
      </c>
      <c r="S38" s="35">
        <v>150131</v>
      </c>
      <c r="T38" s="35">
        <v>171</v>
      </c>
      <c r="U38" s="35">
        <v>150302</v>
      </c>
      <c r="V38" s="35">
        <v>87584</v>
      </c>
      <c r="W38" s="35">
        <v>11739</v>
      </c>
      <c r="X38" s="35">
        <v>99323</v>
      </c>
      <c r="Y38" s="35">
        <v>798814</v>
      </c>
      <c r="Z38" s="35">
        <v>526289</v>
      </c>
      <c r="AA38" s="35">
        <v>1325103</v>
      </c>
      <c r="AB38" s="28"/>
      <c r="AC38" s="35">
        <v>14500</v>
      </c>
      <c r="AD38" s="35">
        <v>868323</v>
      </c>
      <c r="AE38" s="35">
        <v>68789</v>
      </c>
      <c r="AF38" s="35">
        <v>951612</v>
      </c>
      <c r="AG38" s="35">
        <v>142809</v>
      </c>
      <c r="AH38" s="35">
        <v>3550529</v>
      </c>
      <c r="AI38" s="35">
        <v>734</v>
      </c>
      <c r="AJ38" s="35">
        <v>3694072</v>
      </c>
      <c r="AK38" s="35">
        <v>3243543</v>
      </c>
      <c r="AL38" s="35">
        <v>2012</v>
      </c>
      <c r="AM38" s="35">
        <v>3245555</v>
      </c>
      <c r="AN38" s="35">
        <v>7819704</v>
      </c>
      <c r="AO38" s="35">
        <v>71535</v>
      </c>
      <c r="AP38" s="35">
        <v>7891239</v>
      </c>
      <c r="AQ38" s="28"/>
      <c r="AR38" s="35">
        <v>5849</v>
      </c>
      <c r="AS38" s="35">
        <v>6208</v>
      </c>
      <c r="AT38" s="35">
        <v>151</v>
      </c>
      <c r="AU38" s="28"/>
      <c r="AV38" s="42">
        <v>9538945</v>
      </c>
      <c r="AW38" s="42">
        <v>1538680</v>
      </c>
      <c r="AX38" s="42">
        <v>11077625</v>
      </c>
      <c r="AY38" s="42">
        <v>531851</v>
      </c>
      <c r="AZ38" s="42">
        <v>11609476</v>
      </c>
      <c r="BA38" s="42">
        <v>904102</v>
      </c>
      <c r="BB38" s="42">
        <v>12151953</v>
      </c>
      <c r="BC38" s="42">
        <v>24665531</v>
      </c>
      <c r="BD38" s="28"/>
      <c r="BE38" s="35">
        <v>85.5</v>
      </c>
      <c r="BF38" s="35">
        <v>13.6</v>
      </c>
      <c r="BG38" s="35">
        <v>99.1</v>
      </c>
      <c r="BH38" s="36">
        <v>0</v>
      </c>
      <c r="BI38" s="36">
        <v>0</v>
      </c>
      <c r="BJ38" s="36">
        <v>3</v>
      </c>
      <c r="BK38" s="36">
        <v>18</v>
      </c>
      <c r="BL38" s="36">
        <v>11</v>
      </c>
      <c r="BM38" s="36">
        <v>16.600000000000001</v>
      </c>
      <c r="BN38" s="36">
        <v>24</v>
      </c>
      <c r="BO38" s="36">
        <v>17</v>
      </c>
      <c r="BP38" s="36">
        <v>5</v>
      </c>
      <c r="BQ38" s="36">
        <v>0</v>
      </c>
      <c r="BR38" s="36">
        <v>4</v>
      </c>
      <c r="BS38" s="28"/>
      <c r="BT38" s="35"/>
      <c r="BU38" s="35"/>
      <c r="BV38" s="35"/>
      <c r="BW38" s="35"/>
      <c r="BX38" s="35"/>
      <c r="BY38" s="35"/>
      <c r="BZ38" s="35"/>
      <c r="CA38" s="35"/>
      <c r="CB38" s="35"/>
      <c r="CC38" s="35"/>
      <c r="CD38" s="35"/>
      <c r="CE38" s="35"/>
      <c r="CF38" s="35"/>
      <c r="CG38" s="35"/>
      <c r="CH38" s="35"/>
      <c r="CI38" s="35"/>
      <c r="CJ38" s="35"/>
      <c r="CK38" s="35"/>
      <c r="CL38" s="35">
        <v>875</v>
      </c>
      <c r="CM38" s="28"/>
      <c r="CN38" s="35">
        <v>1</v>
      </c>
      <c r="CO38" s="35">
        <v>1107</v>
      </c>
      <c r="CP38" s="28"/>
      <c r="CQ38" s="35">
        <v>66382</v>
      </c>
      <c r="CR38" s="35">
        <v>0</v>
      </c>
      <c r="CS38" s="35">
        <v>2779254</v>
      </c>
    </row>
    <row r="39" spans="1:97" ht="15.75" customHeight="1" x14ac:dyDescent="0.15">
      <c r="A39" s="37" t="s">
        <v>173</v>
      </c>
      <c r="B39" s="28"/>
      <c r="C39" s="38">
        <v>500919</v>
      </c>
      <c r="D39" s="38">
        <v>63148</v>
      </c>
      <c r="E39" s="38">
        <v>564067</v>
      </c>
      <c r="F39" s="38">
        <v>2201339</v>
      </c>
      <c r="G39" s="38">
        <v>7671</v>
      </c>
      <c r="H39" s="38">
        <v>2209010</v>
      </c>
      <c r="I39" s="38">
        <v>104914</v>
      </c>
      <c r="J39" s="38">
        <v>0</v>
      </c>
      <c r="K39" s="38">
        <v>104914</v>
      </c>
      <c r="L39" s="38">
        <v>2807172</v>
      </c>
      <c r="M39" s="38">
        <v>70819</v>
      </c>
      <c r="N39" s="38">
        <v>2877991</v>
      </c>
      <c r="O39" s="28"/>
      <c r="P39" s="39" t="s">
        <v>27</v>
      </c>
      <c r="Q39" s="39" t="s">
        <v>27</v>
      </c>
      <c r="R39" s="39" t="s">
        <v>27</v>
      </c>
      <c r="S39" s="39" t="s">
        <v>27</v>
      </c>
      <c r="T39" s="39" t="s">
        <v>27</v>
      </c>
      <c r="U39" s="39" t="s">
        <v>27</v>
      </c>
      <c r="V39" s="39" t="s">
        <v>27</v>
      </c>
      <c r="W39" s="39" t="s">
        <v>27</v>
      </c>
      <c r="X39" s="39" t="s">
        <v>27</v>
      </c>
      <c r="Y39" s="39" t="s">
        <v>27</v>
      </c>
      <c r="Z39" s="39" t="s">
        <v>27</v>
      </c>
      <c r="AA39" s="39" t="s">
        <v>27</v>
      </c>
      <c r="AB39" s="28"/>
      <c r="AC39" s="39" t="s">
        <v>27</v>
      </c>
      <c r="AD39" s="39" t="s">
        <v>27</v>
      </c>
      <c r="AE39" s="39" t="s">
        <v>27</v>
      </c>
      <c r="AF39" s="39" t="s">
        <v>27</v>
      </c>
      <c r="AG39" s="39" t="s">
        <v>27</v>
      </c>
      <c r="AH39" s="39" t="s">
        <v>27</v>
      </c>
      <c r="AI39" s="39" t="s">
        <v>27</v>
      </c>
      <c r="AJ39" s="39" t="s">
        <v>27</v>
      </c>
      <c r="AK39" s="39" t="s">
        <v>27</v>
      </c>
      <c r="AL39" s="39" t="s">
        <v>27</v>
      </c>
      <c r="AM39" s="39" t="s">
        <v>27</v>
      </c>
      <c r="AN39" s="39" t="s">
        <v>27</v>
      </c>
      <c r="AO39" s="39" t="s">
        <v>27</v>
      </c>
      <c r="AP39" s="39" t="s">
        <v>27</v>
      </c>
      <c r="AQ39" s="28"/>
      <c r="AR39" s="39" t="s">
        <v>27</v>
      </c>
      <c r="AS39" s="39" t="s">
        <v>27</v>
      </c>
      <c r="AT39" s="39" t="s">
        <v>27</v>
      </c>
      <c r="AU39" s="28"/>
      <c r="AV39" s="38">
        <v>2093435</v>
      </c>
      <c r="AW39" s="38">
        <v>0</v>
      </c>
      <c r="AX39" s="38">
        <v>2093435</v>
      </c>
      <c r="AY39" s="38">
        <v>32180</v>
      </c>
      <c r="AZ39" s="38">
        <v>2125615</v>
      </c>
      <c r="BA39" s="38">
        <v>626650</v>
      </c>
      <c r="BB39" s="38">
        <v>3154969</v>
      </c>
      <c r="BC39" s="38">
        <v>5907234</v>
      </c>
      <c r="BD39" s="28"/>
      <c r="BE39" s="39">
        <v>27.7</v>
      </c>
      <c r="BF39" s="39">
        <v>0</v>
      </c>
      <c r="BG39" s="39">
        <v>27.7</v>
      </c>
      <c r="BH39" s="40">
        <v>0</v>
      </c>
      <c r="BI39" s="40">
        <v>0</v>
      </c>
      <c r="BJ39" s="40">
        <v>6.5</v>
      </c>
      <c r="BK39" s="40">
        <v>0</v>
      </c>
      <c r="BL39" s="40">
        <v>8.1999999999999993</v>
      </c>
      <c r="BM39" s="40">
        <v>10</v>
      </c>
      <c r="BN39" s="40">
        <v>0</v>
      </c>
      <c r="BO39" s="40">
        <v>2</v>
      </c>
      <c r="BP39" s="40">
        <v>0</v>
      </c>
      <c r="BQ39" s="40">
        <v>1</v>
      </c>
      <c r="BR39" s="40">
        <v>0</v>
      </c>
      <c r="BS39" s="28"/>
      <c r="BT39" s="39"/>
      <c r="BU39" s="39"/>
      <c r="BV39" s="39"/>
      <c r="BW39" s="39"/>
      <c r="BX39" s="39"/>
      <c r="BY39" s="39"/>
      <c r="BZ39" s="39"/>
      <c r="CA39" s="39"/>
      <c r="CB39" s="39"/>
      <c r="CC39" s="39"/>
      <c r="CD39" s="39"/>
      <c r="CE39" s="39"/>
      <c r="CF39" s="39"/>
      <c r="CG39" s="39"/>
      <c r="CH39" s="39"/>
      <c r="CI39" s="39"/>
      <c r="CJ39" s="39"/>
      <c r="CK39" s="39"/>
      <c r="CL39" s="39">
        <v>583</v>
      </c>
      <c r="CM39" s="28"/>
      <c r="CN39" s="39">
        <v>6</v>
      </c>
      <c r="CO39" s="39">
        <v>1135</v>
      </c>
      <c r="CP39" s="28"/>
      <c r="CQ39" s="39" t="s">
        <v>27</v>
      </c>
      <c r="CR39" s="39" t="s">
        <v>27</v>
      </c>
      <c r="CS39" s="39" t="s">
        <v>27</v>
      </c>
    </row>
    <row r="40" spans="1:97" ht="15.75" customHeight="1" x14ac:dyDescent="0.15">
      <c r="A40" s="41" t="s">
        <v>38</v>
      </c>
      <c r="B40" s="28"/>
      <c r="C40" s="42">
        <v>1529568</v>
      </c>
      <c r="D40" s="42">
        <v>147798</v>
      </c>
      <c r="E40" s="42">
        <v>1677366</v>
      </c>
      <c r="F40" s="42">
        <v>11358346</v>
      </c>
      <c r="G40" s="42">
        <v>60620</v>
      </c>
      <c r="H40" s="42">
        <v>11418966</v>
      </c>
      <c r="I40" s="42">
        <v>263626</v>
      </c>
      <c r="J40" s="42">
        <v>9511</v>
      </c>
      <c r="K40" s="42">
        <v>273137</v>
      </c>
      <c r="L40" s="42">
        <v>13151540</v>
      </c>
      <c r="M40" s="42">
        <v>217929</v>
      </c>
      <c r="N40" s="42">
        <v>13369469</v>
      </c>
      <c r="O40" s="28"/>
      <c r="P40" s="35">
        <v>630173</v>
      </c>
      <c r="Q40" s="35">
        <v>744863</v>
      </c>
      <c r="R40" s="35">
        <v>1375036</v>
      </c>
      <c r="S40" s="35">
        <v>216731</v>
      </c>
      <c r="T40" s="35">
        <v>29843</v>
      </c>
      <c r="U40" s="35">
        <v>246574</v>
      </c>
      <c r="V40" s="35">
        <v>450006</v>
      </c>
      <c r="W40" s="35">
        <v>62450</v>
      </c>
      <c r="X40" s="35">
        <v>512456</v>
      </c>
      <c r="Y40" s="35">
        <v>1296910</v>
      </c>
      <c r="Z40" s="35">
        <v>837156</v>
      </c>
      <c r="AA40" s="35">
        <v>2134066</v>
      </c>
      <c r="AB40" s="28"/>
      <c r="AC40" s="35">
        <v>5253542</v>
      </c>
      <c r="AD40" s="35">
        <v>1575262</v>
      </c>
      <c r="AE40" s="35">
        <v>69871</v>
      </c>
      <c r="AF40" s="35">
        <v>6898675</v>
      </c>
      <c r="AG40" s="35">
        <v>259546</v>
      </c>
      <c r="AH40" s="35">
        <v>3063680</v>
      </c>
      <c r="AI40" s="35">
        <v>0</v>
      </c>
      <c r="AJ40" s="35">
        <v>3323226</v>
      </c>
      <c r="AK40" s="35">
        <v>0</v>
      </c>
      <c r="AL40" s="35">
        <v>10118</v>
      </c>
      <c r="AM40" s="35">
        <v>10118</v>
      </c>
      <c r="AN40" s="35">
        <v>10152030</v>
      </c>
      <c r="AO40" s="35">
        <v>79989</v>
      </c>
      <c r="AP40" s="35">
        <v>10232019</v>
      </c>
      <c r="AQ40" s="28"/>
      <c r="AR40" s="35">
        <v>5921</v>
      </c>
      <c r="AS40" s="35">
        <v>714</v>
      </c>
      <c r="AT40" s="35">
        <v>0</v>
      </c>
      <c r="AU40" s="28"/>
      <c r="AV40" s="42">
        <v>8523661</v>
      </c>
      <c r="AW40" s="42">
        <v>0</v>
      </c>
      <c r="AX40" s="42">
        <v>8523661</v>
      </c>
      <c r="AY40" s="42">
        <v>425160</v>
      </c>
      <c r="AZ40" s="42">
        <v>8948821</v>
      </c>
      <c r="BA40" s="42">
        <v>1773601</v>
      </c>
      <c r="BB40" s="42">
        <v>12914735</v>
      </c>
      <c r="BC40" s="42">
        <v>23637157</v>
      </c>
      <c r="BD40" s="28"/>
      <c r="BE40" s="35">
        <v>77.599999999999994</v>
      </c>
      <c r="BF40" s="35">
        <v>0</v>
      </c>
      <c r="BG40" s="35">
        <v>77.599999999999994</v>
      </c>
      <c r="BH40" s="36" t="s">
        <v>27</v>
      </c>
      <c r="BI40" s="36" t="s">
        <v>27</v>
      </c>
      <c r="BJ40" s="36" t="s">
        <v>27</v>
      </c>
      <c r="BK40" s="36" t="s">
        <v>27</v>
      </c>
      <c r="BL40" s="36" t="s">
        <v>27</v>
      </c>
      <c r="BM40" s="36" t="s">
        <v>27</v>
      </c>
      <c r="BN40" s="36" t="s">
        <v>27</v>
      </c>
      <c r="BO40" s="36" t="s">
        <v>27</v>
      </c>
      <c r="BP40" s="36" t="s">
        <v>27</v>
      </c>
      <c r="BQ40" s="36" t="s">
        <v>27</v>
      </c>
      <c r="BR40" s="36" t="s">
        <v>27</v>
      </c>
      <c r="BS40" s="28"/>
      <c r="BT40" s="35"/>
      <c r="BU40" s="35"/>
      <c r="BV40" s="35"/>
      <c r="BW40" s="35"/>
      <c r="BX40" s="35"/>
      <c r="BY40" s="35"/>
      <c r="BZ40" s="35"/>
      <c r="CA40" s="35"/>
      <c r="CB40" s="35"/>
      <c r="CC40" s="35"/>
      <c r="CD40" s="35"/>
      <c r="CE40" s="35"/>
      <c r="CF40" s="35"/>
      <c r="CG40" s="35"/>
      <c r="CH40" s="35"/>
      <c r="CI40" s="35"/>
      <c r="CJ40" s="35"/>
      <c r="CK40" s="35"/>
      <c r="CL40" s="35">
        <v>2345</v>
      </c>
      <c r="CM40" s="28"/>
      <c r="CN40" s="35">
        <v>6</v>
      </c>
      <c r="CO40" s="35">
        <v>4181</v>
      </c>
      <c r="CP40" s="28"/>
      <c r="CQ40" s="35">
        <v>16060</v>
      </c>
      <c r="CR40" s="35">
        <v>139510</v>
      </c>
      <c r="CS40" s="35">
        <v>1172711</v>
      </c>
    </row>
    <row r="41" spans="1:97" ht="15.75" customHeight="1" x14ac:dyDescent="0.15">
      <c r="A41" s="37" t="s">
        <v>37</v>
      </c>
      <c r="B41" s="28"/>
      <c r="C41" s="44">
        <v>291716</v>
      </c>
      <c r="D41" s="44">
        <v>47417</v>
      </c>
      <c r="E41" s="44">
        <v>339133</v>
      </c>
      <c r="F41" s="44">
        <v>2706112</v>
      </c>
      <c r="G41" s="44">
        <v>19879</v>
      </c>
      <c r="H41" s="44">
        <v>2725991</v>
      </c>
      <c r="I41" s="44">
        <v>2560729</v>
      </c>
      <c r="J41" s="44">
        <v>4062</v>
      </c>
      <c r="K41" s="44">
        <v>2564791</v>
      </c>
      <c r="L41" s="44">
        <v>5558557</v>
      </c>
      <c r="M41" s="44">
        <v>71358</v>
      </c>
      <c r="N41" s="44">
        <v>5629915</v>
      </c>
      <c r="O41" s="28"/>
      <c r="P41" s="39">
        <v>597323</v>
      </c>
      <c r="Q41" s="39">
        <v>221388</v>
      </c>
      <c r="R41" s="39">
        <v>818711</v>
      </c>
      <c r="S41" s="39">
        <v>95348</v>
      </c>
      <c r="T41" s="39">
        <v>5139</v>
      </c>
      <c r="U41" s="39">
        <v>100487</v>
      </c>
      <c r="V41" s="39">
        <v>10227</v>
      </c>
      <c r="W41" s="39">
        <v>20930</v>
      </c>
      <c r="X41" s="39">
        <v>31157</v>
      </c>
      <c r="Y41" s="39">
        <v>702898</v>
      </c>
      <c r="Z41" s="39">
        <v>247457</v>
      </c>
      <c r="AA41" s="39">
        <v>950355</v>
      </c>
      <c r="AB41" s="28"/>
      <c r="AC41" s="39" t="s">
        <v>27</v>
      </c>
      <c r="AD41" s="39" t="s">
        <v>27</v>
      </c>
      <c r="AE41" s="39">
        <v>24336</v>
      </c>
      <c r="AF41" s="39" t="s">
        <v>27</v>
      </c>
      <c r="AG41" s="39" t="s">
        <v>27</v>
      </c>
      <c r="AH41" s="39" t="s">
        <v>27</v>
      </c>
      <c r="AI41" s="43">
        <v>137</v>
      </c>
      <c r="AJ41" s="43">
        <v>137</v>
      </c>
      <c r="AK41" s="39" t="s">
        <v>27</v>
      </c>
      <c r="AL41" s="39" t="s">
        <v>27</v>
      </c>
      <c r="AM41" s="39" t="s">
        <v>27</v>
      </c>
      <c r="AN41" s="39" t="s">
        <v>27</v>
      </c>
      <c r="AO41" s="43">
        <v>24473</v>
      </c>
      <c r="AP41" s="43">
        <v>24473</v>
      </c>
      <c r="AQ41" s="28"/>
      <c r="AR41" s="39">
        <v>3333</v>
      </c>
      <c r="AS41" s="39">
        <v>3776</v>
      </c>
      <c r="AT41" s="39">
        <v>1</v>
      </c>
      <c r="AU41" s="28"/>
      <c r="AV41" s="38">
        <v>7225452</v>
      </c>
      <c r="AW41" s="38">
        <v>0</v>
      </c>
      <c r="AX41" s="38">
        <v>7225452</v>
      </c>
      <c r="AY41" s="38">
        <v>504350</v>
      </c>
      <c r="AZ41" s="38">
        <v>7729802</v>
      </c>
      <c r="BA41" s="38">
        <v>678325</v>
      </c>
      <c r="BB41" s="38">
        <v>5629915</v>
      </c>
      <c r="BC41" s="38">
        <v>14038042</v>
      </c>
      <c r="BD41" s="28"/>
      <c r="BE41" s="39">
        <v>71.400000000000006</v>
      </c>
      <c r="BF41" s="39"/>
      <c r="BG41" s="39">
        <v>71.400000000000006</v>
      </c>
      <c r="BH41" s="40">
        <v>0</v>
      </c>
      <c r="BI41" s="40">
        <v>0</v>
      </c>
      <c r="BJ41" s="40">
        <v>2.8</v>
      </c>
      <c r="BK41" s="40">
        <v>19.2</v>
      </c>
      <c r="BL41" s="40">
        <v>4.8</v>
      </c>
      <c r="BM41" s="40">
        <v>22.6</v>
      </c>
      <c r="BN41" s="40">
        <v>11.9</v>
      </c>
      <c r="BO41" s="40">
        <v>4</v>
      </c>
      <c r="BP41" s="40">
        <v>2</v>
      </c>
      <c r="BQ41" s="40">
        <v>3</v>
      </c>
      <c r="BR41" s="40">
        <v>1</v>
      </c>
      <c r="BS41" s="28"/>
      <c r="BT41" s="39"/>
      <c r="BU41" s="39"/>
      <c r="BV41" s="39"/>
      <c r="BW41" s="39"/>
      <c r="BX41" s="39"/>
      <c r="BY41" s="39"/>
      <c r="BZ41" s="39"/>
      <c r="CA41" s="39"/>
      <c r="CB41" s="39"/>
      <c r="CC41" s="39"/>
      <c r="CD41" s="39"/>
      <c r="CE41" s="39"/>
      <c r="CF41" s="39"/>
      <c r="CG41" s="39"/>
      <c r="CH41" s="39"/>
      <c r="CI41" s="39"/>
      <c r="CJ41" s="39"/>
      <c r="CK41" s="39"/>
      <c r="CL41" s="43">
        <v>456</v>
      </c>
      <c r="CM41" s="28"/>
      <c r="CN41" s="39">
        <v>2</v>
      </c>
      <c r="CO41" s="39">
        <v>1739</v>
      </c>
      <c r="CP41" s="28"/>
      <c r="CQ41" s="39">
        <v>31991</v>
      </c>
      <c r="CR41" s="39">
        <v>31646</v>
      </c>
      <c r="CS41" s="39">
        <v>3340888</v>
      </c>
    </row>
    <row r="42" spans="1:97" ht="15.75" customHeight="1" x14ac:dyDescent="0.15">
      <c r="A42" s="41" t="s">
        <v>36</v>
      </c>
      <c r="B42" s="28"/>
      <c r="C42" s="42">
        <v>1786082</v>
      </c>
      <c r="D42" s="42">
        <v>167266</v>
      </c>
      <c r="E42" s="42">
        <v>1953348</v>
      </c>
      <c r="F42" s="42">
        <v>3290470</v>
      </c>
      <c r="G42" s="42">
        <v>94412</v>
      </c>
      <c r="H42" s="42">
        <v>3384882</v>
      </c>
      <c r="I42" s="42">
        <v>252392</v>
      </c>
      <c r="J42" s="42">
        <v>462</v>
      </c>
      <c r="K42" s="42">
        <v>252854</v>
      </c>
      <c r="L42" s="42">
        <v>5328944</v>
      </c>
      <c r="M42" s="42">
        <v>262140</v>
      </c>
      <c r="N42" s="42">
        <v>5591084</v>
      </c>
      <c r="O42" s="28"/>
      <c r="P42" s="35">
        <v>905356</v>
      </c>
      <c r="Q42" s="35">
        <v>224620</v>
      </c>
      <c r="R42" s="35">
        <v>1129976</v>
      </c>
      <c r="S42" s="35">
        <v>110170</v>
      </c>
      <c r="T42" s="35">
        <v>3320</v>
      </c>
      <c r="U42" s="35">
        <v>113490</v>
      </c>
      <c r="V42" s="35">
        <v>134233</v>
      </c>
      <c r="W42" s="35">
        <v>7535</v>
      </c>
      <c r="X42" s="35">
        <v>141768</v>
      </c>
      <c r="Y42" s="35">
        <v>1149759</v>
      </c>
      <c r="Z42" s="35">
        <v>235475</v>
      </c>
      <c r="AA42" s="35">
        <v>1385234</v>
      </c>
      <c r="AB42" s="28"/>
      <c r="AC42" s="35" t="s">
        <v>27</v>
      </c>
      <c r="AD42" s="35">
        <v>1900395</v>
      </c>
      <c r="AE42" s="35">
        <v>30859</v>
      </c>
      <c r="AF42" s="35">
        <v>1931254</v>
      </c>
      <c r="AG42" s="35" t="s">
        <v>27</v>
      </c>
      <c r="AH42" s="35">
        <v>1293755</v>
      </c>
      <c r="AI42" s="35" t="s">
        <v>27</v>
      </c>
      <c r="AJ42" s="35">
        <v>1293755</v>
      </c>
      <c r="AK42" s="35">
        <v>209105</v>
      </c>
      <c r="AL42" s="35" t="s">
        <v>27</v>
      </c>
      <c r="AM42" s="35">
        <v>209105</v>
      </c>
      <c r="AN42" s="35">
        <v>3403255</v>
      </c>
      <c r="AO42" s="35">
        <v>30859</v>
      </c>
      <c r="AP42" s="35">
        <v>3434114</v>
      </c>
      <c r="AQ42" s="28"/>
      <c r="AR42" s="35">
        <v>1277</v>
      </c>
      <c r="AS42" s="35">
        <v>695</v>
      </c>
      <c r="AT42" s="35">
        <v>271</v>
      </c>
      <c r="AU42" s="28"/>
      <c r="AV42" s="42">
        <v>6999501</v>
      </c>
      <c r="AW42" s="42"/>
      <c r="AX42" s="42">
        <v>6999501</v>
      </c>
      <c r="AY42" s="42">
        <v>80668</v>
      </c>
      <c r="AZ42" s="42">
        <v>7080169</v>
      </c>
      <c r="BA42" s="42">
        <v>1990102</v>
      </c>
      <c r="BB42" s="42">
        <v>5591084</v>
      </c>
      <c r="BC42" s="42">
        <v>14661355</v>
      </c>
      <c r="BD42" s="28"/>
      <c r="BE42" s="35">
        <v>52.7</v>
      </c>
      <c r="BF42" s="35">
        <v>0</v>
      </c>
      <c r="BG42" s="35">
        <v>52.7</v>
      </c>
      <c r="BH42" s="36">
        <v>0</v>
      </c>
      <c r="BI42" s="36">
        <v>0</v>
      </c>
      <c r="BJ42" s="36">
        <v>0</v>
      </c>
      <c r="BK42" s="36">
        <v>14.5</v>
      </c>
      <c r="BL42" s="36">
        <v>6.3</v>
      </c>
      <c r="BM42" s="36">
        <v>16.7</v>
      </c>
      <c r="BN42" s="36">
        <v>7.6</v>
      </c>
      <c r="BO42" s="36">
        <v>4.5999999999999996</v>
      </c>
      <c r="BP42" s="36">
        <v>1</v>
      </c>
      <c r="BQ42" s="36"/>
      <c r="BR42" s="36">
        <v>2</v>
      </c>
      <c r="BS42" s="28"/>
      <c r="BT42" s="35"/>
      <c r="BU42" s="35"/>
      <c r="BV42" s="35"/>
      <c r="BW42" s="35"/>
      <c r="BX42" s="35"/>
      <c r="BY42" s="35"/>
      <c r="BZ42" s="35"/>
      <c r="CA42" s="35"/>
      <c r="CB42" s="35"/>
      <c r="CC42" s="35"/>
      <c r="CD42" s="35"/>
      <c r="CE42" s="35"/>
      <c r="CF42" s="35"/>
      <c r="CG42" s="35"/>
      <c r="CH42" s="35"/>
      <c r="CI42" s="35"/>
      <c r="CJ42" s="35"/>
      <c r="CK42" s="35"/>
      <c r="CL42" s="35">
        <v>328</v>
      </c>
      <c r="CM42" s="28"/>
      <c r="CN42" s="35">
        <v>7</v>
      </c>
      <c r="CO42" s="35">
        <v>2526</v>
      </c>
      <c r="CP42" s="28"/>
      <c r="CQ42" s="35">
        <v>8836</v>
      </c>
      <c r="CR42" s="35">
        <v>18247</v>
      </c>
      <c r="CS42" s="35">
        <v>457477</v>
      </c>
    </row>
    <row r="43" spans="1:97" ht="15.75" customHeight="1" x14ac:dyDescent="0.15">
      <c r="A43" s="37" t="s">
        <v>35</v>
      </c>
      <c r="B43" s="28"/>
      <c r="C43" s="38">
        <v>2410196</v>
      </c>
      <c r="D43" s="38">
        <v>728370</v>
      </c>
      <c r="E43" s="38">
        <v>3138566</v>
      </c>
      <c r="F43" s="38">
        <v>8376997</v>
      </c>
      <c r="G43" s="38">
        <v>92220</v>
      </c>
      <c r="H43" s="38">
        <v>8469217</v>
      </c>
      <c r="I43" s="38">
        <v>22217</v>
      </c>
      <c r="J43" s="38"/>
      <c r="K43" s="38">
        <v>22217</v>
      </c>
      <c r="L43" s="38">
        <v>10809410</v>
      </c>
      <c r="M43" s="38">
        <v>820590</v>
      </c>
      <c r="N43" s="38">
        <v>11630000</v>
      </c>
      <c r="O43" s="28"/>
      <c r="P43" s="39">
        <v>971976</v>
      </c>
      <c r="Q43" s="39">
        <v>914460</v>
      </c>
      <c r="R43" s="39">
        <v>1886436</v>
      </c>
      <c r="S43" s="39">
        <v>256620</v>
      </c>
      <c r="T43" s="39">
        <v>123</v>
      </c>
      <c r="U43" s="39">
        <v>256743</v>
      </c>
      <c r="V43" s="39">
        <v>89167</v>
      </c>
      <c r="W43" s="39">
        <v>14801</v>
      </c>
      <c r="X43" s="39">
        <v>103968</v>
      </c>
      <c r="Y43" s="39">
        <v>1317763</v>
      </c>
      <c r="Z43" s="39">
        <v>929384</v>
      </c>
      <c r="AA43" s="39">
        <v>2247147</v>
      </c>
      <c r="AB43" s="28"/>
      <c r="AC43" s="39">
        <v>6242246</v>
      </c>
      <c r="AD43" s="39">
        <v>244744</v>
      </c>
      <c r="AE43" s="39">
        <v>43387</v>
      </c>
      <c r="AF43" s="39">
        <v>6530377</v>
      </c>
      <c r="AG43" s="39">
        <v>3000951</v>
      </c>
      <c r="AH43" s="39">
        <v>2403439</v>
      </c>
      <c r="AI43" s="39"/>
      <c r="AJ43" s="39">
        <v>5404390</v>
      </c>
      <c r="AK43" s="39">
        <v>77500</v>
      </c>
      <c r="AL43" s="39">
        <v>789</v>
      </c>
      <c r="AM43" s="39">
        <v>78289</v>
      </c>
      <c r="AN43" s="39">
        <v>11968880</v>
      </c>
      <c r="AO43" s="39">
        <v>44176</v>
      </c>
      <c r="AP43" s="39">
        <v>12013056</v>
      </c>
      <c r="AQ43" s="28"/>
      <c r="AR43" s="39">
        <v>1615</v>
      </c>
      <c r="AS43" s="39">
        <v>1206</v>
      </c>
      <c r="AT43" s="39">
        <v>797</v>
      </c>
      <c r="AU43" s="28"/>
      <c r="AV43" s="38">
        <v>12893845</v>
      </c>
      <c r="AW43" s="39" t="s">
        <v>27</v>
      </c>
      <c r="AX43" s="38">
        <v>12893845</v>
      </c>
      <c r="AY43" s="38">
        <v>264661</v>
      </c>
      <c r="AZ43" s="38">
        <v>13158506</v>
      </c>
      <c r="BA43" s="38">
        <v>1497064</v>
      </c>
      <c r="BB43" s="38">
        <v>11630000</v>
      </c>
      <c r="BC43" s="38">
        <v>26285570</v>
      </c>
      <c r="BD43" s="28"/>
      <c r="BE43" s="39">
        <v>136.19999999999999</v>
      </c>
      <c r="BF43" s="39" t="s">
        <v>27</v>
      </c>
      <c r="BG43" s="39">
        <v>136.19999999999999</v>
      </c>
      <c r="BH43" s="40"/>
      <c r="BI43" s="40"/>
      <c r="BJ43" s="40">
        <v>33.4</v>
      </c>
      <c r="BK43" s="40">
        <v>8.3000000000000007</v>
      </c>
      <c r="BL43" s="40">
        <v>24.5</v>
      </c>
      <c r="BM43" s="40">
        <v>28</v>
      </c>
      <c r="BN43" s="40">
        <v>19</v>
      </c>
      <c r="BO43" s="40">
        <v>9</v>
      </c>
      <c r="BP43" s="40">
        <v>6</v>
      </c>
      <c r="BQ43" s="40"/>
      <c r="BR43" s="40">
        <v>4</v>
      </c>
      <c r="BS43" s="28"/>
      <c r="BT43" s="39"/>
      <c r="BU43" s="39"/>
      <c r="BV43" s="39"/>
      <c r="BW43" s="39"/>
      <c r="BX43" s="39"/>
      <c r="BY43" s="39"/>
      <c r="BZ43" s="39"/>
      <c r="CA43" s="39"/>
      <c r="CB43" s="39"/>
      <c r="CC43" s="39"/>
      <c r="CD43" s="39"/>
      <c r="CE43" s="39"/>
      <c r="CF43" s="39"/>
      <c r="CG43" s="39"/>
      <c r="CH43" s="39"/>
      <c r="CI43" s="39"/>
      <c r="CJ43" s="39"/>
      <c r="CK43" s="39"/>
      <c r="CL43" s="39">
        <v>257</v>
      </c>
      <c r="CM43" s="28"/>
      <c r="CN43" s="39">
        <v>8</v>
      </c>
      <c r="CO43" s="39">
        <v>2277</v>
      </c>
      <c r="CP43" s="28"/>
      <c r="CQ43" s="39">
        <v>42051</v>
      </c>
      <c r="CR43" s="39">
        <v>13401</v>
      </c>
      <c r="CS43" s="39">
        <v>195554</v>
      </c>
    </row>
    <row r="44" spans="1:97" ht="15.75" customHeight="1" x14ac:dyDescent="0.15">
      <c r="A44" s="34" t="s">
        <v>34</v>
      </c>
      <c r="B44" s="28"/>
      <c r="C44" s="35"/>
      <c r="D44" s="35"/>
      <c r="E44" s="35"/>
      <c r="F44" s="35"/>
      <c r="G44" s="35"/>
      <c r="H44" s="35"/>
      <c r="I44" s="35"/>
      <c r="J44" s="35"/>
      <c r="K44" s="35"/>
      <c r="L44" s="35"/>
      <c r="M44" s="35"/>
      <c r="N44" s="35"/>
      <c r="O44" s="28"/>
      <c r="P44" s="35"/>
      <c r="Q44" s="35"/>
      <c r="R44" s="35"/>
      <c r="S44" s="35"/>
      <c r="T44" s="35"/>
      <c r="U44" s="35"/>
      <c r="V44" s="35"/>
      <c r="W44" s="35"/>
      <c r="X44" s="35"/>
      <c r="Y44" s="35"/>
      <c r="Z44" s="35"/>
      <c r="AA44" s="35"/>
      <c r="AB44" s="28"/>
      <c r="AC44" s="35"/>
      <c r="AD44" s="35"/>
      <c r="AE44" s="35"/>
      <c r="AF44" s="35"/>
      <c r="AG44" s="35"/>
      <c r="AH44" s="35"/>
      <c r="AI44" s="35"/>
      <c r="AJ44" s="35"/>
      <c r="AK44" s="35"/>
      <c r="AL44" s="35"/>
      <c r="AM44" s="35"/>
      <c r="AN44" s="35"/>
      <c r="AO44" s="35"/>
      <c r="AP44" s="35"/>
      <c r="AQ44" s="28"/>
      <c r="AR44" s="35"/>
      <c r="AS44" s="35"/>
      <c r="AT44" s="35"/>
      <c r="AU44" s="28"/>
      <c r="AV44" s="35"/>
      <c r="AW44" s="35"/>
      <c r="AX44" s="35"/>
      <c r="AY44" s="35"/>
      <c r="AZ44" s="35"/>
      <c r="BA44" s="35"/>
      <c r="BB44" s="35"/>
      <c r="BC44" s="35"/>
      <c r="BD44" s="28"/>
      <c r="BE44" s="35"/>
      <c r="BF44" s="35"/>
      <c r="BG44" s="35"/>
      <c r="BH44" s="36"/>
      <c r="BI44" s="36"/>
      <c r="BJ44" s="36"/>
      <c r="BK44" s="36"/>
      <c r="BL44" s="36"/>
      <c r="BM44" s="36"/>
      <c r="BN44" s="36"/>
      <c r="BO44" s="36"/>
      <c r="BP44" s="36"/>
      <c r="BQ44" s="36"/>
      <c r="BR44" s="36"/>
      <c r="BS44" s="28"/>
      <c r="BT44" s="35"/>
      <c r="BU44" s="35"/>
      <c r="BV44" s="35"/>
      <c r="BW44" s="35"/>
      <c r="BX44" s="35"/>
      <c r="BY44" s="35"/>
      <c r="BZ44" s="35"/>
      <c r="CA44" s="35"/>
      <c r="CB44" s="35"/>
      <c r="CC44" s="35"/>
      <c r="CD44" s="35"/>
      <c r="CE44" s="35"/>
      <c r="CF44" s="35"/>
      <c r="CG44" s="35"/>
      <c r="CH44" s="35"/>
      <c r="CI44" s="35"/>
      <c r="CJ44" s="35"/>
      <c r="CK44" s="35"/>
      <c r="CL44" s="35"/>
      <c r="CM44" s="28"/>
      <c r="CN44" s="35"/>
      <c r="CO44" s="35"/>
      <c r="CP44" s="28"/>
      <c r="CQ44" s="35"/>
      <c r="CR44" s="35"/>
      <c r="CS44" s="35"/>
    </row>
    <row r="45" spans="1:97" x14ac:dyDescent="0.15">
      <c r="A45" s="37" t="s">
        <v>174</v>
      </c>
      <c r="B45" s="28"/>
      <c r="C45" s="38">
        <v>1990813</v>
      </c>
      <c r="D45" s="38">
        <v>69219</v>
      </c>
      <c r="E45" s="38">
        <v>2060032</v>
      </c>
      <c r="F45" s="38">
        <v>6509368</v>
      </c>
      <c r="G45" s="38">
        <v>44119</v>
      </c>
      <c r="H45" s="38">
        <v>6553487</v>
      </c>
      <c r="I45" s="38">
        <v>96381</v>
      </c>
      <c r="J45" s="38">
        <v>300</v>
      </c>
      <c r="K45" s="38">
        <v>96681</v>
      </c>
      <c r="L45" s="38">
        <v>8596562</v>
      </c>
      <c r="M45" s="38">
        <v>113638</v>
      </c>
      <c r="N45" s="38">
        <v>8710200</v>
      </c>
      <c r="O45" s="28"/>
      <c r="P45" s="39">
        <v>703449</v>
      </c>
      <c r="Q45" s="39">
        <v>158511</v>
      </c>
      <c r="R45" s="39">
        <v>861960</v>
      </c>
      <c r="S45" s="39">
        <v>52849</v>
      </c>
      <c r="T45" s="39">
        <v>85</v>
      </c>
      <c r="U45" s="39">
        <v>52934</v>
      </c>
      <c r="V45" s="39">
        <v>40648</v>
      </c>
      <c r="W45" s="39">
        <v>4105</v>
      </c>
      <c r="X45" s="39">
        <v>44753</v>
      </c>
      <c r="Y45" s="39">
        <v>796946</v>
      </c>
      <c r="Z45" s="39">
        <v>162701</v>
      </c>
      <c r="AA45" s="39">
        <v>959647</v>
      </c>
      <c r="AB45" s="28"/>
      <c r="AC45" s="39">
        <v>1805567</v>
      </c>
      <c r="AD45" s="39" t="s">
        <v>27</v>
      </c>
      <c r="AE45" s="39">
        <v>158511</v>
      </c>
      <c r="AF45" s="39">
        <v>1964078</v>
      </c>
      <c r="AG45" s="39">
        <v>3208764</v>
      </c>
      <c r="AH45" s="39" t="s">
        <v>27</v>
      </c>
      <c r="AI45" s="39">
        <v>0</v>
      </c>
      <c r="AJ45" s="39">
        <v>3208764</v>
      </c>
      <c r="AK45" s="39"/>
      <c r="AL45" s="39">
        <v>0</v>
      </c>
      <c r="AM45" s="39">
        <v>0</v>
      </c>
      <c r="AN45" s="39">
        <v>5014331</v>
      </c>
      <c r="AO45" s="39">
        <v>158511</v>
      </c>
      <c r="AP45" s="39">
        <v>5172842</v>
      </c>
      <c r="AQ45" s="28"/>
      <c r="AR45" s="39">
        <v>2750</v>
      </c>
      <c r="AS45" s="39">
        <v>2584</v>
      </c>
      <c r="AT45" s="39">
        <v>111</v>
      </c>
      <c r="AU45" s="28"/>
      <c r="AV45" s="39" t="s">
        <v>27</v>
      </c>
      <c r="AW45" s="39" t="s">
        <v>27</v>
      </c>
      <c r="AX45" s="39" t="s">
        <v>27</v>
      </c>
      <c r="AY45" s="39" t="s">
        <v>27</v>
      </c>
      <c r="AZ45" s="38">
        <v>6628803</v>
      </c>
      <c r="BA45" s="38">
        <v>826711</v>
      </c>
      <c r="BB45" s="38">
        <v>8710188</v>
      </c>
      <c r="BC45" s="38">
        <v>16165702</v>
      </c>
      <c r="BD45" s="28"/>
      <c r="BE45" s="39">
        <v>81.5</v>
      </c>
      <c r="BF45" s="39">
        <v>4</v>
      </c>
      <c r="BG45" s="39">
        <v>85.5</v>
      </c>
      <c r="BH45" s="40"/>
      <c r="BI45" s="40"/>
      <c r="BJ45" s="40"/>
      <c r="BK45" s="40"/>
      <c r="BL45" s="40"/>
      <c r="BM45" s="40"/>
      <c r="BN45" s="40"/>
      <c r="BO45" s="40"/>
      <c r="BP45" s="40"/>
      <c r="BQ45" s="40"/>
      <c r="BR45" s="40"/>
      <c r="BS45" s="28"/>
      <c r="BT45" s="39"/>
      <c r="BU45" s="39"/>
      <c r="BV45" s="39"/>
      <c r="BW45" s="39"/>
      <c r="BX45" s="39"/>
      <c r="BY45" s="39"/>
      <c r="BZ45" s="39"/>
      <c r="CA45" s="39"/>
      <c r="CB45" s="39"/>
      <c r="CC45" s="39"/>
      <c r="CD45" s="39"/>
      <c r="CE45" s="39"/>
      <c r="CF45" s="39"/>
      <c r="CG45" s="39"/>
      <c r="CH45" s="39"/>
      <c r="CI45" s="39"/>
      <c r="CJ45" s="39"/>
      <c r="CK45" s="39"/>
      <c r="CL45" s="39">
        <v>79</v>
      </c>
      <c r="CM45" s="28"/>
      <c r="CN45" s="39">
        <v>3</v>
      </c>
      <c r="CO45" s="39">
        <v>1451</v>
      </c>
      <c r="CP45" s="28"/>
      <c r="CQ45" s="39">
        <v>8318</v>
      </c>
      <c r="CR45" s="39">
        <v>496</v>
      </c>
      <c r="CS45" s="39">
        <v>1190003</v>
      </c>
    </row>
    <row r="46" spans="1:97" ht="15.75" customHeight="1" x14ac:dyDescent="0.15">
      <c r="A46" s="41" t="s">
        <v>33</v>
      </c>
      <c r="B46" s="28"/>
      <c r="C46" s="42">
        <v>198867</v>
      </c>
      <c r="D46" s="42">
        <v>57911</v>
      </c>
      <c r="E46" s="42">
        <v>256778</v>
      </c>
      <c r="F46" s="42">
        <v>1317903</v>
      </c>
      <c r="G46" s="42">
        <v>65862</v>
      </c>
      <c r="H46" s="42">
        <v>1383765</v>
      </c>
      <c r="I46" s="42">
        <v>9040</v>
      </c>
      <c r="J46" s="42">
        <v>0</v>
      </c>
      <c r="K46" s="42">
        <v>9040</v>
      </c>
      <c r="L46" s="42">
        <v>1525810</v>
      </c>
      <c r="M46" s="42">
        <v>123773</v>
      </c>
      <c r="N46" s="42">
        <v>1649583</v>
      </c>
      <c r="O46" s="28"/>
      <c r="P46" s="35">
        <v>237295</v>
      </c>
      <c r="Q46" s="35">
        <v>96881</v>
      </c>
      <c r="R46" s="35">
        <v>334176</v>
      </c>
      <c r="S46" s="35">
        <v>72790</v>
      </c>
      <c r="T46" s="35">
        <v>6002</v>
      </c>
      <c r="U46" s="35">
        <v>78792</v>
      </c>
      <c r="V46" s="35">
        <v>13364</v>
      </c>
      <c r="W46" s="35">
        <v>1355</v>
      </c>
      <c r="X46" s="35">
        <v>14719</v>
      </c>
      <c r="Y46" s="35">
        <v>323449</v>
      </c>
      <c r="Z46" s="35">
        <v>104238</v>
      </c>
      <c r="AA46" s="35">
        <v>427687</v>
      </c>
      <c r="AB46" s="28"/>
      <c r="AC46" s="35">
        <v>247662</v>
      </c>
      <c r="AD46" s="35"/>
      <c r="AE46" s="35">
        <v>14064</v>
      </c>
      <c r="AF46" s="35">
        <v>261726</v>
      </c>
      <c r="AG46" s="35" t="s">
        <v>27</v>
      </c>
      <c r="AH46" s="35">
        <v>316148</v>
      </c>
      <c r="AI46" s="35">
        <v>1735</v>
      </c>
      <c r="AJ46" s="35" t="s">
        <v>27</v>
      </c>
      <c r="AK46" s="35">
        <v>4069</v>
      </c>
      <c r="AL46" s="35">
        <v>144</v>
      </c>
      <c r="AM46" s="35">
        <v>4213</v>
      </c>
      <c r="AN46" s="35" t="s">
        <v>27</v>
      </c>
      <c r="AO46" s="35">
        <v>15943</v>
      </c>
      <c r="AP46" s="35">
        <v>583822</v>
      </c>
      <c r="AQ46" s="28"/>
      <c r="AR46" s="35">
        <v>175</v>
      </c>
      <c r="AS46" s="35">
        <v>392</v>
      </c>
      <c r="AT46" s="35">
        <v>9</v>
      </c>
      <c r="AU46" s="28"/>
      <c r="AV46" s="42">
        <v>1030873</v>
      </c>
      <c r="AW46" s="42">
        <v>42687</v>
      </c>
      <c r="AX46" s="42">
        <v>1073560</v>
      </c>
      <c r="AY46" s="42">
        <v>29097</v>
      </c>
      <c r="AZ46" s="42">
        <v>1102657</v>
      </c>
      <c r="BA46" s="42">
        <v>473302</v>
      </c>
      <c r="BB46" s="42">
        <v>1649583</v>
      </c>
      <c r="BC46" s="42">
        <v>3225542</v>
      </c>
      <c r="BD46" s="28"/>
      <c r="BE46" s="35">
        <v>14.8</v>
      </c>
      <c r="BF46" s="35">
        <v>0</v>
      </c>
      <c r="BG46" s="35">
        <v>14.8</v>
      </c>
      <c r="BH46" s="36"/>
      <c r="BI46" s="36"/>
      <c r="BJ46" s="36"/>
      <c r="BK46" s="36"/>
      <c r="BL46" s="36"/>
      <c r="BM46" s="36"/>
      <c r="BN46" s="36"/>
      <c r="BO46" s="36"/>
      <c r="BP46" s="36"/>
      <c r="BQ46" s="36"/>
      <c r="BR46" s="36"/>
      <c r="BS46" s="28"/>
      <c r="BT46" s="35"/>
      <c r="BU46" s="35"/>
      <c r="BV46" s="35"/>
      <c r="BW46" s="35"/>
      <c r="BX46" s="35"/>
      <c r="BY46" s="35"/>
      <c r="BZ46" s="35"/>
      <c r="CA46" s="35"/>
      <c r="CB46" s="35"/>
      <c r="CC46" s="35"/>
      <c r="CD46" s="35"/>
      <c r="CE46" s="35"/>
      <c r="CF46" s="35"/>
      <c r="CG46" s="35"/>
      <c r="CH46" s="35"/>
      <c r="CI46" s="35"/>
      <c r="CJ46" s="35"/>
      <c r="CK46" s="35"/>
      <c r="CL46" s="35">
        <v>61</v>
      </c>
      <c r="CM46" s="28"/>
      <c r="CN46" s="35">
        <v>1</v>
      </c>
      <c r="CO46" s="35">
        <v>1088</v>
      </c>
      <c r="CP46" s="28"/>
      <c r="CQ46" s="35">
        <v>12997</v>
      </c>
      <c r="CR46" s="35">
        <v>0</v>
      </c>
      <c r="CS46" s="35">
        <v>139735</v>
      </c>
    </row>
    <row r="47" spans="1:97" ht="15.75" customHeight="1" x14ac:dyDescent="0.15">
      <c r="A47" s="37" t="s">
        <v>32</v>
      </c>
      <c r="B47" s="28"/>
      <c r="C47" s="38">
        <v>2507426</v>
      </c>
      <c r="D47" s="38">
        <v>243230</v>
      </c>
      <c r="E47" s="38">
        <v>2750656</v>
      </c>
      <c r="F47" s="38">
        <v>8305934</v>
      </c>
      <c r="G47" s="38">
        <v>233304</v>
      </c>
      <c r="H47" s="38">
        <v>8539238</v>
      </c>
      <c r="I47" s="39" t="s">
        <v>27</v>
      </c>
      <c r="J47" s="39" t="s">
        <v>27</v>
      </c>
      <c r="K47" s="39" t="s">
        <v>27</v>
      </c>
      <c r="L47" s="38">
        <v>10813360</v>
      </c>
      <c r="M47" s="38">
        <v>476534</v>
      </c>
      <c r="N47" s="38">
        <v>11289894</v>
      </c>
      <c r="O47" s="28"/>
      <c r="P47" s="39">
        <v>712995</v>
      </c>
      <c r="Q47" s="39">
        <v>531161</v>
      </c>
      <c r="R47" s="39">
        <v>1244156</v>
      </c>
      <c r="S47" s="39">
        <v>92262</v>
      </c>
      <c r="T47" s="39">
        <v>695</v>
      </c>
      <c r="U47" s="39">
        <v>92957</v>
      </c>
      <c r="V47" s="39">
        <v>47375</v>
      </c>
      <c r="W47" s="39">
        <v>18445</v>
      </c>
      <c r="X47" s="39">
        <v>65820</v>
      </c>
      <c r="Y47" s="39">
        <v>852632</v>
      </c>
      <c r="Z47" s="39">
        <v>550301</v>
      </c>
      <c r="AA47" s="39">
        <v>1402933</v>
      </c>
      <c r="AB47" s="28"/>
      <c r="AC47" s="39">
        <v>863880</v>
      </c>
      <c r="AD47" s="39" t="s">
        <v>27</v>
      </c>
      <c r="AE47" s="39">
        <v>113951</v>
      </c>
      <c r="AF47" s="39">
        <v>113951</v>
      </c>
      <c r="AG47" s="39">
        <v>307425</v>
      </c>
      <c r="AH47" s="39" t="s">
        <v>27</v>
      </c>
      <c r="AI47" s="39">
        <v>0</v>
      </c>
      <c r="AJ47" s="39">
        <v>307425</v>
      </c>
      <c r="AK47" s="39" t="s">
        <v>27</v>
      </c>
      <c r="AL47" s="39">
        <v>493</v>
      </c>
      <c r="AM47" s="39">
        <v>493</v>
      </c>
      <c r="AN47" s="39">
        <v>1171305</v>
      </c>
      <c r="AO47" s="39">
        <v>114444</v>
      </c>
      <c r="AP47" s="39">
        <v>1285749</v>
      </c>
      <c r="AQ47" s="28"/>
      <c r="AR47" s="39">
        <v>1141</v>
      </c>
      <c r="AS47" s="39">
        <v>3393</v>
      </c>
      <c r="AT47" s="39">
        <v>202</v>
      </c>
      <c r="AU47" s="28"/>
      <c r="AV47" s="38">
        <v>5634462</v>
      </c>
      <c r="AW47" s="38">
        <v>0</v>
      </c>
      <c r="AX47" s="38">
        <v>5634462</v>
      </c>
      <c r="AY47" s="38">
        <v>20525</v>
      </c>
      <c r="AZ47" s="38">
        <v>5654987</v>
      </c>
      <c r="BA47" s="38">
        <v>857337</v>
      </c>
      <c r="BB47" s="38">
        <v>11289894</v>
      </c>
      <c r="BC47" s="38">
        <v>17802218</v>
      </c>
      <c r="BD47" s="28"/>
      <c r="BE47" s="39">
        <v>90.8</v>
      </c>
      <c r="BF47" s="39">
        <v>0</v>
      </c>
      <c r="BG47" s="39">
        <v>90.8</v>
      </c>
      <c r="BH47" s="40"/>
      <c r="BI47" s="40"/>
      <c r="BJ47" s="40"/>
      <c r="BK47" s="40"/>
      <c r="BL47" s="40"/>
      <c r="BM47" s="40"/>
      <c r="BN47" s="40"/>
      <c r="BO47" s="40"/>
      <c r="BP47" s="40"/>
      <c r="BQ47" s="40"/>
      <c r="BR47" s="40"/>
      <c r="BS47" s="28"/>
      <c r="BT47" s="39"/>
      <c r="BU47" s="39"/>
      <c r="BV47" s="39"/>
      <c r="BW47" s="39"/>
      <c r="BX47" s="39"/>
      <c r="BY47" s="39"/>
      <c r="BZ47" s="39"/>
      <c r="CA47" s="39"/>
      <c r="CB47" s="39"/>
      <c r="CC47" s="39"/>
      <c r="CD47" s="39"/>
      <c r="CE47" s="39"/>
      <c r="CF47" s="39"/>
      <c r="CG47" s="39"/>
      <c r="CH47" s="39"/>
      <c r="CI47" s="39"/>
      <c r="CJ47" s="39"/>
      <c r="CK47" s="39"/>
      <c r="CL47" s="39">
        <v>450</v>
      </c>
      <c r="CM47" s="28"/>
      <c r="CN47" s="39">
        <v>3</v>
      </c>
      <c r="CO47" s="39">
        <v>2551</v>
      </c>
      <c r="CP47" s="28"/>
      <c r="CQ47" s="39">
        <v>12233</v>
      </c>
      <c r="CR47" s="39">
        <v>65</v>
      </c>
      <c r="CS47" s="39">
        <v>2521745</v>
      </c>
    </row>
    <row r="48" spans="1:97" ht="15.75" customHeight="1" x14ac:dyDescent="0.15">
      <c r="A48" s="41" t="s">
        <v>31</v>
      </c>
      <c r="B48" s="28"/>
      <c r="C48" s="42">
        <v>553011</v>
      </c>
      <c r="D48" s="42">
        <v>127219</v>
      </c>
      <c r="E48" s="42">
        <v>680230</v>
      </c>
      <c r="F48" s="42">
        <v>17420527</v>
      </c>
      <c r="G48" s="42">
        <v>916786</v>
      </c>
      <c r="H48" s="42">
        <v>18337313</v>
      </c>
      <c r="I48" s="42">
        <v>5684</v>
      </c>
      <c r="J48" s="42">
        <v>1450</v>
      </c>
      <c r="K48" s="42">
        <v>7134</v>
      </c>
      <c r="L48" s="42">
        <v>17979222</v>
      </c>
      <c r="M48" s="42">
        <v>1045455</v>
      </c>
      <c r="N48" s="42">
        <v>19024677</v>
      </c>
      <c r="O48" s="28"/>
      <c r="P48" s="35">
        <v>1274411</v>
      </c>
      <c r="Q48" s="35">
        <v>1230191</v>
      </c>
      <c r="R48" s="35">
        <v>2504602</v>
      </c>
      <c r="S48" s="35">
        <v>45768</v>
      </c>
      <c r="T48" s="35">
        <v>1746</v>
      </c>
      <c r="U48" s="35">
        <v>47514</v>
      </c>
      <c r="V48" s="35">
        <v>63249</v>
      </c>
      <c r="W48" s="35">
        <v>84031</v>
      </c>
      <c r="X48" s="35">
        <v>147280</v>
      </c>
      <c r="Y48" s="35">
        <v>1383428</v>
      </c>
      <c r="Z48" s="35">
        <v>1315968</v>
      </c>
      <c r="AA48" s="35">
        <v>2699396</v>
      </c>
      <c r="AB48" s="28"/>
      <c r="AC48" s="35">
        <v>4722369</v>
      </c>
      <c r="AD48" s="35">
        <v>810750</v>
      </c>
      <c r="AE48" s="35">
        <v>155361</v>
      </c>
      <c r="AF48" s="35">
        <v>5688480</v>
      </c>
      <c r="AG48" s="35">
        <v>1579333</v>
      </c>
      <c r="AH48" s="35">
        <v>3403483</v>
      </c>
      <c r="AI48" s="35">
        <v>1452</v>
      </c>
      <c r="AJ48" s="35">
        <v>4984268</v>
      </c>
      <c r="AK48" s="35">
        <v>0</v>
      </c>
      <c r="AL48" s="35">
        <v>4836</v>
      </c>
      <c r="AM48" s="35">
        <v>4836</v>
      </c>
      <c r="AN48" s="35">
        <v>10515935</v>
      </c>
      <c r="AO48" s="35">
        <v>161649</v>
      </c>
      <c r="AP48" s="35">
        <v>10677584</v>
      </c>
      <c r="AQ48" s="28"/>
      <c r="AR48" s="35">
        <v>3919</v>
      </c>
      <c r="AS48" s="35">
        <v>5769</v>
      </c>
      <c r="AT48" s="35">
        <v>0</v>
      </c>
      <c r="AU48" s="28"/>
      <c r="AV48" s="42">
        <v>12487924</v>
      </c>
      <c r="AW48" s="42">
        <v>1198105</v>
      </c>
      <c r="AX48" s="42">
        <v>13686029</v>
      </c>
      <c r="AY48" s="42">
        <v>82697</v>
      </c>
      <c r="AZ48" s="42">
        <v>13768726</v>
      </c>
      <c r="BA48" s="42">
        <v>3023660</v>
      </c>
      <c r="BB48" s="42">
        <v>19024677</v>
      </c>
      <c r="BC48" s="42">
        <v>35817063</v>
      </c>
      <c r="BD48" s="28"/>
      <c r="BE48" s="35">
        <v>162</v>
      </c>
      <c r="BF48" s="35">
        <v>29</v>
      </c>
      <c r="BG48" s="35">
        <v>191</v>
      </c>
      <c r="BH48" s="36">
        <v>0</v>
      </c>
      <c r="BI48" s="36">
        <v>0</v>
      </c>
      <c r="BJ48" s="36">
        <v>0</v>
      </c>
      <c r="BK48" s="36">
        <v>0</v>
      </c>
      <c r="BL48" s="36">
        <v>0</v>
      </c>
      <c r="BM48" s="36">
        <v>0</v>
      </c>
      <c r="BN48" s="36">
        <v>0</v>
      </c>
      <c r="BO48" s="36">
        <v>0</v>
      </c>
      <c r="BP48" s="36">
        <v>0</v>
      </c>
      <c r="BQ48" s="36">
        <v>0</v>
      </c>
      <c r="BR48" s="36">
        <v>0</v>
      </c>
      <c r="BS48" s="28"/>
      <c r="BT48" s="35"/>
      <c r="BU48" s="35"/>
      <c r="BV48" s="35"/>
      <c r="BW48" s="35"/>
      <c r="BX48" s="35"/>
      <c r="BY48" s="35"/>
      <c r="BZ48" s="35"/>
      <c r="CA48" s="35"/>
      <c r="CB48" s="35"/>
      <c r="CC48" s="35"/>
      <c r="CD48" s="35"/>
      <c r="CE48" s="35"/>
      <c r="CF48" s="35"/>
      <c r="CG48" s="35"/>
      <c r="CH48" s="35"/>
      <c r="CI48" s="35"/>
      <c r="CJ48" s="35"/>
      <c r="CK48" s="35"/>
      <c r="CL48" s="35">
        <v>2985</v>
      </c>
      <c r="CM48" s="28"/>
      <c r="CN48" s="35">
        <v>6</v>
      </c>
      <c r="CO48" s="35">
        <v>4112</v>
      </c>
      <c r="CP48" s="28"/>
      <c r="CQ48" s="35">
        <v>50647</v>
      </c>
      <c r="CR48" s="35">
        <v>27713</v>
      </c>
      <c r="CS48" s="35">
        <v>0</v>
      </c>
    </row>
    <row r="49" spans="1:97" ht="15.75" customHeight="1" x14ac:dyDescent="0.15">
      <c r="A49" s="37" t="s">
        <v>30</v>
      </c>
      <c r="B49" s="28"/>
      <c r="C49" s="38">
        <v>617988</v>
      </c>
      <c r="D49" s="38">
        <v>226393</v>
      </c>
      <c r="E49" s="38">
        <v>844381</v>
      </c>
      <c r="F49" s="38">
        <v>7176372</v>
      </c>
      <c r="G49" s="38">
        <v>79679</v>
      </c>
      <c r="H49" s="38">
        <v>7256051</v>
      </c>
      <c r="I49" s="38">
        <v>88748</v>
      </c>
      <c r="J49" s="38">
        <v>3386</v>
      </c>
      <c r="K49" s="38">
        <v>92134</v>
      </c>
      <c r="L49" s="38">
        <v>7883108</v>
      </c>
      <c r="M49" s="38">
        <v>309458</v>
      </c>
      <c r="N49" s="38">
        <v>8192566</v>
      </c>
      <c r="O49" s="28"/>
      <c r="P49" s="39">
        <v>471530</v>
      </c>
      <c r="Q49" s="39">
        <v>682348</v>
      </c>
      <c r="R49" s="39">
        <v>1153878</v>
      </c>
      <c r="S49" s="39">
        <v>114723</v>
      </c>
      <c r="T49" s="39">
        <v>384</v>
      </c>
      <c r="U49" s="39">
        <v>115107</v>
      </c>
      <c r="V49" s="43">
        <v>30000</v>
      </c>
      <c r="W49" s="39">
        <v>41924</v>
      </c>
      <c r="X49" s="43">
        <v>71924</v>
      </c>
      <c r="Y49" s="43">
        <v>616253</v>
      </c>
      <c r="Z49" s="39">
        <v>724656</v>
      </c>
      <c r="AA49" s="43">
        <v>1340909</v>
      </c>
      <c r="AB49" s="28"/>
      <c r="AC49" s="39">
        <v>28</v>
      </c>
      <c r="AD49" s="39">
        <v>1039867</v>
      </c>
      <c r="AE49" s="39">
        <v>107558</v>
      </c>
      <c r="AF49" s="39">
        <v>1147453</v>
      </c>
      <c r="AG49" s="39">
        <v>150443</v>
      </c>
      <c r="AH49" s="39">
        <v>1744448</v>
      </c>
      <c r="AI49" s="39">
        <v>2706</v>
      </c>
      <c r="AJ49" s="39">
        <v>1897597</v>
      </c>
      <c r="AK49" s="43">
        <v>40000</v>
      </c>
      <c r="AL49" s="39">
        <v>5199</v>
      </c>
      <c r="AM49" s="43">
        <v>45199</v>
      </c>
      <c r="AN49" s="43">
        <v>2974786</v>
      </c>
      <c r="AO49" s="39">
        <v>115463</v>
      </c>
      <c r="AP49" s="43">
        <v>3090249</v>
      </c>
      <c r="AQ49" s="28"/>
      <c r="AR49" s="39">
        <v>4616</v>
      </c>
      <c r="AS49" s="39">
        <v>4035</v>
      </c>
      <c r="AT49" s="39">
        <v>4788</v>
      </c>
      <c r="AU49" s="28"/>
      <c r="AV49" s="38">
        <v>4843314</v>
      </c>
      <c r="AW49" s="38">
        <v>114658</v>
      </c>
      <c r="AX49" s="38">
        <v>4957972</v>
      </c>
      <c r="AY49" s="38">
        <v>158795</v>
      </c>
      <c r="AZ49" s="38">
        <v>5116767</v>
      </c>
      <c r="BA49" s="38">
        <v>432169</v>
      </c>
      <c r="BB49" s="38">
        <v>8192566</v>
      </c>
      <c r="BC49" s="38">
        <v>13741502</v>
      </c>
      <c r="BD49" s="28"/>
      <c r="BE49" s="39">
        <v>70.8</v>
      </c>
      <c r="BF49" s="39">
        <v>5.3</v>
      </c>
      <c r="BG49" s="39">
        <v>76.099999999999994</v>
      </c>
      <c r="BH49" s="40"/>
      <c r="BI49" s="40"/>
      <c r="BJ49" s="40"/>
      <c r="BK49" s="40"/>
      <c r="BL49" s="40"/>
      <c r="BM49" s="40"/>
      <c r="BN49" s="40"/>
      <c r="BO49" s="40"/>
      <c r="BP49" s="40"/>
      <c r="BQ49" s="40"/>
      <c r="BR49" s="40"/>
      <c r="BS49" s="28"/>
      <c r="BT49" s="39"/>
      <c r="BU49" s="39"/>
      <c r="BV49" s="39"/>
      <c r="BW49" s="39"/>
      <c r="BX49" s="39"/>
      <c r="BY49" s="39"/>
      <c r="BZ49" s="39"/>
      <c r="CA49" s="39"/>
      <c r="CB49" s="39"/>
      <c r="CC49" s="39"/>
      <c r="CD49" s="39"/>
      <c r="CE49" s="39"/>
      <c r="CF49" s="39"/>
      <c r="CG49" s="39"/>
      <c r="CH49" s="39"/>
      <c r="CI49" s="39"/>
      <c r="CJ49" s="39"/>
      <c r="CK49" s="39"/>
      <c r="CL49" s="39">
        <v>390</v>
      </c>
      <c r="CM49" s="28"/>
      <c r="CN49" s="39">
        <v>3</v>
      </c>
      <c r="CO49" s="39">
        <v>2596</v>
      </c>
      <c r="CP49" s="28"/>
      <c r="CQ49" s="39">
        <v>19081</v>
      </c>
      <c r="CR49" s="39">
        <v>0</v>
      </c>
      <c r="CS49" s="39">
        <v>1693915</v>
      </c>
    </row>
    <row r="50" spans="1:97" ht="15.75" customHeight="1" x14ac:dyDescent="0.15">
      <c r="A50" s="41" t="s">
        <v>29</v>
      </c>
      <c r="B50" s="28"/>
      <c r="C50" s="42">
        <v>2171521</v>
      </c>
      <c r="D50" s="42">
        <v>197251</v>
      </c>
      <c r="E50" s="42">
        <v>2368772</v>
      </c>
      <c r="F50" s="42">
        <v>8862136</v>
      </c>
      <c r="G50" s="42">
        <v>636176</v>
      </c>
      <c r="H50" s="42">
        <v>9498312</v>
      </c>
      <c r="I50" s="42">
        <v>1186123</v>
      </c>
      <c r="J50" s="42">
        <v>10892</v>
      </c>
      <c r="K50" s="42">
        <v>1197015</v>
      </c>
      <c r="L50" s="42">
        <v>12219780</v>
      </c>
      <c r="M50" s="42">
        <v>844319</v>
      </c>
      <c r="N50" s="42">
        <v>13064099</v>
      </c>
      <c r="O50" s="28"/>
      <c r="P50" s="35">
        <v>853006</v>
      </c>
      <c r="Q50" s="35">
        <v>1024983</v>
      </c>
      <c r="R50" s="35">
        <v>1877989</v>
      </c>
      <c r="S50" s="35">
        <v>205178</v>
      </c>
      <c r="T50" s="35">
        <v>1218</v>
      </c>
      <c r="U50" s="35">
        <v>206396</v>
      </c>
      <c r="V50" s="35">
        <v>225547</v>
      </c>
      <c r="W50" s="35">
        <v>71587</v>
      </c>
      <c r="X50" s="35">
        <v>297134</v>
      </c>
      <c r="Y50" s="35">
        <v>1283731</v>
      </c>
      <c r="Z50" s="35">
        <v>1097788</v>
      </c>
      <c r="AA50" s="35">
        <v>2381519</v>
      </c>
      <c r="AB50" s="28"/>
      <c r="AC50" s="35">
        <v>1059641</v>
      </c>
      <c r="AD50" s="35">
        <v>483049</v>
      </c>
      <c r="AE50" s="35">
        <v>98050</v>
      </c>
      <c r="AF50" s="35">
        <v>1640740</v>
      </c>
      <c r="AG50" s="35">
        <v>30196</v>
      </c>
      <c r="AH50" s="35">
        <v>3633665</v>
      </c>
      <c r="AI50" s="35">
        <v>2512</v>
      </c>
      <c r="AJ50" s="35">
        <v>3666373</v>
      </c>
      <c r="AK50" s="35">
        <v>3533231</v>
      </c>
      <c r="AL50" s="35">
        <v>1540</v>
      </c>
      <c r="AM50" s="35">
        <v>3534771</v>
      </c>
      <c r="AN50" s="35">
        <v>8739782</v>
      </c>
      <c r="AO50" s="35">
        <v>102102</v>
      </c>
      <c r="AP50" s="35">
        <v>8841884</v>
      </c>
      <c r="AQ50" s="28"/>
      <c r="AR50" s="35">
        <v>4978</v>
      </c>
      <c r="AS50" s="35">
        <v>4469</v>
      </c>
      <c r="AT50" s="35">
        <v>24</v>
      </c>
      <c r="AU50" s="28"/>
      <c r="AV50" s="42">
        <v>6884265</v>
      </c>
      <c r="AW50" s="42">
        <v>0</v>
      </c>
      <c r="AX50" s="42">
        <v>6884265</v>
      </c>
      <c r="AY50" s="42">
        <v>173896</v>
      </c>
      <c r="AZ50" s="42">
        <v>7058161</v>
      </c>
      <c r="BA50" s="42">
        <v>1274874</v>
      </c>
      <c r="BB50" s="42">
        <v>13101406</v>
      </c>
      <c r="BC50" s="42">
        <v>21434441</v>
      </c>
      <c r="BD50" s="28"/>
      <c r="BE50" s="35">
        <v>108</v>
      </c>
      <c r="BF50" s="35">
        <v>0</v>
      </c>
      <c r="BG50" s="35">
        <v>108</v>
      </c>
      <c r="BH50" s="36"/>
      <c r="BI50" s="36"/>
      <c r="BJ50" s="36"/>
      <c r="BK50" s="36"/>
      <c r="BL50" s="36"/>
      <c r="BM50" s="36"/>
      <c r="BN50" s="36"/>
      <c r="BO50" s="36"/>
      <c r="BP50" s="36"/>
      <c r="BQ50" s="36"/>
      <c r="BR50" s="36"/>
      <c r="BS50" s="28"/>
      <c r="BT50" s="35"/>
      <c r="BU50" s="35"/>
      <c r="BV50" s="35"/>
      <c r="BW50" s="35"/>
      <c r="BX50" s="35"/>
      <c r="BY50" s="35"/>
      <c r="BZ50" s="35"/>
      <c r="CA50" s="35"/>
      <c r="CB50" s="35"/>
      <c r="CC50" s="35"/>
      <c r="CD50" s="35"/>
      <c r="CE50" s="35"/>
      <c r="CF50" s="35"/>
      <c r="CG50" s="35"/>
      <c r="CH50" s="35"/>
      <c r="CI50" s="35"/>
      <c r="CJ50" s="35"/>
      <c r="CK50" s="35"/>
      <c r="CL50" s="35">
        <v>5997</v>
      </c>
      <c r="CM50" s="28"/>
      <c r="CN50" s="35">
        <v>7</v>
      </c>
      <c r="CO50" s="35">
        <v>4681</v>
      </c>
      <c r="CP50" s="28"/>
      <c r="CQ50" s="35">
        <v>9481</v>
      </c>
      <c r="CR50" s="35">
        <v>3421</v>
      </c>
      <c r="CS50" s="35">
        <v>691358</v>
      </c>
    </row>
    <row r="51" spans="1:97" ht="15.75" customHeight="1" x14ac:dyDescent="0.15">
      <c r="A51" s="37" t="s">
        <v>28</v>
      </c>
      <c r="B51" s="28"/>
      <c r="C51" s="38">
        <v>970342</v>
      </c>
      <c r="D51" s="38">
        <v>31238</v>
      </c>
      <c r="E51" s="38">
        <v>1001580</v>
      </c>
      <c r="F51" s="38">
        <v>5569801</v>
      </c>
      <c r="G51" s="38">
        <v>251407</v>
      </c>
      <c r="H51" s="38">
        <v>5821208</v>
      </c>
      <c r="I51" s="38">
        <v>0</v>
      </c>
      <c r="J51" s="38">
        <v>0</v>
      </c>
      <c r="K51" s="38">
        <v>0</v>
      </c>
      <c r="L51" s="38">
        <v>6540143</v>
      </c>
      <c r="M51" s="38">
        <v>282645</v>
      </c>
      <c r="N51" s="38">
        <v>6822788</v>
      </c>
      <c r="O51" s="28"/>
      <c r="P51" s="39">
        <v>498242</v>
      </c>
      <c r="Q51" s="39">
        <v>391224</v>
      </c>
      <c r="R51" s="39">
        <v>889466</v>
      </c>
      <c r="S51" s="39">
        <v>90911</v>
      </c>
      <c r="T51" s="39">
        <v>5612</v>
      </c>
      <c r="U51" s="39">
        <v>96523</v>
      </c>
      <c r="V51" s="39">
        <v>1272</v>
      </c>
      <c r="W51" s="39">
        <v>9343</v>
      </c>
      <c r="X51" s="39">
        <v>10615</v>
      </c>
      <c r="Y51" s="39">
        <v>590425</v>
      </c>
      <c r="Z51" s="39">
        <v>406179</v>
      </c>
      <c r="AA51" s="39">
        <v>996604</v>
      </c>
      <c r="AB51" s="28"/>
      <c r="AC51" s="39">
        <v>1434</v>
      </c>
      <c r="AD51" s="39">
        <v>727226</v>
      </c>
      <c r="AE51" s="39">
        <v>27402</v>
      </c>
      <c r="AF51" s="39">
        <v>756062</v>
      </c>
      <c r="AG51" s="39">
        <v>0</v>
      </c>
      <c r="AH51" s="39">
        <v>1197747</v>
      </c>
      <c r="AI51" s="39">
        <v>639</v>
      </c>
      <c r="AJ51" s="39">
        <v>1198386</v>
      </c>
      <c r="AK51" s="39">
        <v>0</v>
      </c>
      <c r="AL51" s="39">
        <v>493</v>
      </c>
      <c r="AM51" s="39">
        <v>493</v>
      </c>
      <c r="AN51" s="39">
        <v>1926407</v>
      </c>
      <c r="AO51" s="39">
        <v>28534</v>
      </c>
      <c r="AP51" s="39">
        <v>1954941</v>
      </c>
      <c r="AQ51" s="28"/>
      <c r="AR51" s="39">
        <v>1558</v>
      </c>
      <c r="AS51" s="39">
        <v>915</v>
      </c>
      <c r="AT51" s="39">
        <v>696</v>
      </c>
      <c r="AU51" s="28"/>
      <c r="AV51" s="38">
        <v>3888040</v>
      </c>
      <c r="AW51" s="38">
        <v>63854</v>
      </c>
      <c r="AX51" s="38">
        <v>3951894</v>
      </c>
      <c r="AY51" s="38">
        <v>0</v>
      </c>
      <c r="AZ51" s="38">
        <v>3951894</v>
      </c>
      <c r="BA51" s="38">
        <v>924466</v>
      </c>
      <c r="BB51" s="38">
        <v>6822788</v>
      </c>
      <c r="BC51" s="38">
        <v>11699148</v>
      </c>
      <c r="BD51" s="28"/>
      <c r="BE51" s="39">
        <v>47.5</v>
      </c>
      <c r="BF51" s="39">
        <v>1.6</v>
      </c>
      <c r="BG51" s="39">
        <v>49.1</v>
      </c>
      <c r="BH51" s="40"/>
      <c r="BI51" s="40"/>
      <c r="BJ51" s="40"/>
      <c r="BK51" s="40"/>
      <c r="BL51" s="40"/>
      <c r="BM51" s="40"/>
      <c r="BN51" s="40"/>
      <c r="BO51" s="40"/>
      <c r="BP51" s="40"/>
      <c r="BQ51" s="40"/>
      <c r="BR51" s="40"/>
      <c r="BS51" s="28"/>
      <c r="BT51" s="39"/>
      <c r="BU51" s="39"/>
      <c r="BV51" s="39"/>
      <c r="BW51" s="39"/>
      <c r="BX51" s="39"/>
      <c r="BY51" s="39"/>
      <c r="BZ51" s="39"/>
      <c r="CA51" s="39"/>
      <c r="CB51" s="39"/>
      <c r="CC51" s="39"/>
      <c r="CD51" s="39"/>
      <c r="CE51" s="39"/>
      <c r="CF51" s="39"/>
      <c r="CG51" s="39"/>
      <c r="CH51" s="39"/>
      <c r="CI51" s="39"/>
      <c r="CJ51" s="39"/>
      <c r="CK51" s="39"/>
      <c r="CL51" s="39">
        <v>103</v>
      </c>
      <c r="CM51" s="28"/>
      <c r="CN51" s="39">
        <v>3</v>
      </c>
      <c r="CO51" s="39">
        <v>851</v>
      </c>
      <c r="CP51" s="28"/>
      <c r="CQ51" s="39">
        <v>12760</v>
      </c>
      <c r="CR51" s="39">
        <v>2902</v>
      </c>
      <c r="CS51" s="39">
        <v>823704</v>
      </c>
    </row>
    <row r="52" spans="1:97" ht="15.75" customHeight="1" x14ac:dyDescent="0.15">
      <c r="A52" s="41" t="s">
        <v>26</v>
      </c>
      <c r="B52" s="28"/>
      <c r="C52" s="42">
        <v>1695548</v>
      </c>
      <c r="D52" s="42">
        <v>151222</v>
      </c>
      <c r="E52" s="42">
        <v>1846770</v>
      </c>
      <c r="F52" s="42">
        <v>9891934</v>
      </c>
      <c r="G52" s="42">
        <v>179893</v>
      </c>
      <c r="H52" s="42">
        <v>10071827</v>
      </c>
      <c r="I52" s="42">
        <v>87608</v>
      </c>
      <c r="J52" s="42">
        <v>5311</v>
      </c>
      <c r="K52" s="42">
        <v>92919</v>
      </c>
      <c r="L52" s="42">
        <v>11675090</v>
      </c>
      <c r="M52" s="42">
        <v>336426</v>
      </c>
      <c r="N52" s="42">
        <v>12011516</v>
      </c>
      <c r="O52" s="28"/>
      <c r="P52" s="35">
        <v>996600</v>
      </c>
      <c r="Q52" s="35">
        <v>851170</v>
      </c>
      <c r="R52" s="35">
        <v>1847770</v>
      </c>
      <c r="S52" s="35">
        <v>187049</v>
      </c>
      <c r="T52" s="35">
        <v>397</v>
      </c>
      <c r="U52" s="35">
        <v>187446</v>
      </c>
      <c r="V52" s="35">
        <v>222461</v>
      </c>
      <c r="W52" s="35">
        <v>30995</v>
      </c>
      <c r="X52" s="35">
        <v>253456</v>
      </c>
      <c r="Y52" s="35">
        <v>1406110</v>
      </c>
      <c r="Z52" s="35">
        <v>882562</v>
      </c>
      <c r="AA52" s="35">
        <v>2288672</v>
      </c>
      <c r="AB52" s="28"/>
      <c r="AC52" s="35">
        <v>3310977</v>
      </c>
      <c r="AD52" s="35">
        <v>1504973</v>
      </c>
      <c r="AE52" s="35">
        <v>132262</v>
      </c>
      <c r="AF52" s="35">
        <v>4948212</v>
      </c>
      <c r="AG52" s="35">
        <v>2223477</v>
      </c>
      <c r="AH52" s="35">
        <v>2223477</v>
      </c>
      <c r="AI52" s="35">
        <v>5765</v>
      </c>
      <c r="AJ52" s="35">
        <v>4452719</v>
      </c>
      <c r="AK52" s="35">
        <v>37189</v>
      </c>
      <c r="AL52" s="35">
        <v>4318</v>
      </c>
      <c r="AM52" s="35">
        <v>41507</v>
      </c>
      <c r="AN52" s="35">
        <v>9300093</v>
      </c>
      <c r="AO52" s="35">
        <v>142345</v>
      </c>
      <c r="AP52" s="35">
        <v>9442438</v>
      </c>
      <c r="AQ52" s="28"/>
      <c r="AR52" s="35">
        <v>3338</v>
      </c>
      <c r="AS52" s="35">
        <v>3009</v>
      </c>
      <c r="AT52" s="35">
        <v>224</v>
      </c>
      <c r="AU52" s="28"/>
      <c r="AV52" s="42">
        <v>5878039</v>
      </c>
      <c r="AW52" s="42">
        <v>11877</v>
      </c>
      <c r="AX52" s="42">
        <v>5889916</v>
      </c>
      <c r="AY52" s="42">
        <v>9637</v>
      </c>
      <c r="AZ52" s="42">
        <v>5899553</v>
      </c>
      <c r="BA52" s="42">
        <v>1548678</v>
      </c>
      <c r="BB52" s="42">
        <v>12543917</v>
      </c>
      <c r="BC52" s="42">
        <v>19992148</v>
      </c>
      <c r="BD52" s="28"/>
      <c r="BE52" s="35">
        <v>99.9</v>
      </c>
      <c r="BF52" s="35">
        <v>0.6</v>
      </c>
      <c r="BG52" s="35">
        <v>100.5</v>
      </c>
      <c r="BH52" s="36"/>
      <c r="BI52" s="36"/>
      <c r="BJ52" s="36"/>
      <c r="BK52" s="36"/>
      <c r="BL52" s="36"/>
      <c r="BM52" s="36"/>
      <c r="BN52" s="36"/>
      <c r="BO52" s="36"/>
      <c r="BP52" s="36"/>
      <c r="BQ52" s="36"/>
      <c r="BR52" s="36"/>
      <c r="BS52" s="28"/>
      <c r="BT52" s="35"/>
      <c r="BU52" s="35"/>
      <c r="BV52" s="35"/>
      <c r="BW52" s="35"/>
      <c r="BX52" s="35"/>
      <c r="BY52" s="35"/>
      <c r="BZ52" s="35"/>
      <c r="CA52" s="35"/>
      <c r="CB52" s="35"/>
      <c r="CC52" s="35"/>
      <c r="CD52" s="35"/>
      <c r="CE52" s="35"/>
      <c r="CF52" s="35"/>
      <c r="CG52" s="35"/>
      <c r="CH52" s="35"/>
      <c r="CI52" s="35"/>
      <c r="CJ52" s="35"/>
      <c r="CK52" s="35"/>
      <c r="CL52" s="35">
        <v>246</v>
      </c>
      <c r="CM52" s="28"/>
      <c r="CN52" s="35">
        <v>4</v>
      </c>
      <c r="CO52" s="35">
        <v>2345</v>
      </c>
      <c r="CP52" s="28"/>
      <c r="CQ52" s="35">
        <v>10195</v>
      </c>
      <c r="CR52" s="35">
        <v>539</v>
      </c>
      <c r="CS52" s="35">
        <v>293870</v>
      </c>
    </row>
    <row r="53" spans="1:97" x14ac:dyDescent="0.15">
      <c r="A53" s="45" t="s">
        <v>25</v>
      </c>
      <c r="B53" s="28"/>
      <c r="C53" s="46">
        <f t="shared" ref="C53:N53" si="0">SUM(C5:C43)</f>
        <v>61773663.939999998</v>
      </c>
      <c r="D53" s="46">
        <f t="shared" si="0"/>
        <v>6396361.7799999993</v>
      </c>
      <c r="E53" s="46">
        <f t="shared" si="0"/>
        <v>68170025.719999999</v>
      </c>
      <c r="F53" s="46">
        <f t="shared" si="0"/>
        <v>277983999.11000001</v>
      </c>
      <c r="G53" s="46">
        <f t="shared" si="0"/>
        <v>3849147.4299999997</v>
      </c>
      <c r="H53" s="46">
        <f t="shared" si="0"/>
        <v>281833146.54000002</v>
      </c>
      <c r="I53" s="46">
        <f t="shared" si="0"/>
        <v>33817674.629999995</v>
      </c>
      <c r="J53" s="46">
        <f t="shared" si="0"/>
        <v>215856.37</v>
      </c>
      <c r="K53" s="46">
        <f t="shared" si="0"/>
        <v>34033531</v>
      </c>
      <c r="L53" s="46">
        <f t="shared" si="0"/>
        <v>373575337.68000001</v>
      </c>
      <c r="M53" s="46">
        <f t="shared" si="0"/>
        <v>10461365.58</v>
      </c>
      <c r="N53" s="46">
        <f t="shared" si="0"/>
        <v>384036703</v>
      </c>
      <c r="O53" s="28"/>
      <c r="P53" s="47">
        <f t="shared" ref="P53:AA53" si="1">SUM(P5:P43)</f>
        <v>28153200</v>
      </c>
      <c r="Q53" s="47">
        <f t="shared" si="1"/>
        <v>20755537</v>
      </c>
      <c r="R53" s="47">
        <f t="shared" si="1"/>
        <v>48908737</v>
      </c>
      <c r="S53" s="47">
        <f t="shared" si="1"/>
        <v>4340884</v>
      </c>
      <c r="T53" s="47">
        <f t="shared" si="1"/>
        <v>253162</v>
      </c>
      <c r="U53" s="47">
        <f t="shared" si="1"/>
        <v>4594046</v>
      </c>
      <c r="V53" s="47">
        <f t="shared" si="1"/>
        <v>5154090</v>
      </c>
      <c r="W53" s="47">
        <f t="shared" si="1"/>
        <v>1222220</v>
      </c>
      <c r="X53" s="47">
        <f t="shared" si="1"/>
        <v>6376310</v>
      </c>
      <c r="Y53" s="47">
        <f t="shared" si="1"/>
        <v>37648174</v>
      </c>
      <c r="Z53" s="47">
        <f t="shared" si="1"/>
        <v>22230919</v>
      </c>
      <c r="AA53" s="47">
        <f t="shared" si="1"/>
        <v>59879093</v>
      </c>
      <c r="AB53" s="28"/>
      <c r="AC53" s="47">
        <f t="shared" ref="AC53:AP53" si="2">SUM(AC5:AC43)</f>
        <v>41870471</v>
      </c>
      <c r="AD53" s="47">
        <f t="shared" si="2"/>
        <v>86766604</v>
      </c>
      <c r="AE53" s="47">
        <f t="shared" si="2"/>
        <v>2161416</v>
      </c>
      <c r="AF53" s="47">
        <f t="shared" si="2"/>
        <v>130774155</v>
      </c>
      <c r="AG53" s="47">
        <f t="shared" si="2"/>
        <v>19236422</v>
      </c>
      <c r="AH53" s="47">
        <f t="shared" si="2"/>
        <v>129265466</v>
      </c>
      <c r="AI53" s="47">
        <f t="shared" si="2"/>
        <v>5246</v>
      </c>
      <c r="AJ53" s="47">
        <f t="shared" si="2"/>
        <v>148507134</v>
      </c>
      <c r="AK53" s="47">
        <f t="shared" si="2"/>
        <v>17249131</v>
      </c>
      <c r="AL53" s="47">
        <f t="shared" si="2"/>
        <v>116759</v>
      </c>
      <c r="AM53" s="47">
        <f t="shared" si="2"/>
        <v>17365023</v>
      </c>
      <c r="AN53" s="47">
        <f t="shared" si="2"/>
        <v>285559545</v>
      </c>
      <c r="AO53" s="47">
        <f t="shared" si="2"/>
        <v>2283421</v>
      </c>
      <c r="AP53" s="47">
        <f t="shared" si="2"/>
        <v>287842966</v>
      </c>
      <c r="AQ53" s="28"/>
      <c r="AR53" s="47">
        <f>SUM(AR5:AR43)</f>
        <v>135868</v>
      </c>
      <c r="AS53" s="47">
        <f>SUM(AS5:AS43)</f>
        <v>80548</v>
      </c>
      <c r="AT53" s="47">
        <f>SUM(AT5:AT43)</f>
        <v>38296</v>
      </c>
      <c r="AU53" s="28"/>
      <c r="AV53" s="46">
        <f t="shared" ref="AV53:BC53" si="3">SUM(AV5:AV43)</f>
        <v>300739007.75</v>
      </c>
      <c r="AW53" s="46">
        <f t="shared" si="3"/>
        <v>13420632.559999999</v>
      </c>
      <c r="AX53" s="46">
        <f t="shared" si="3"/>
        <v>317012028.31</v>
      </c>
      <c r="AY53" s="46">
        <f t="shared" si="3"/>
        <v>10826039.539999999</v>
      </c>
      <c r="AZ53" s="46">
        <f t="shared" si="3"/>
        <v>308070445.54000002</v>
      </c>
      <c r="BA53" s="46">
        <f t="shared" si="3"/>
        <v>52447093.730000004</v>
      </c>
      <c r="BB53" s="46">
        <f t="shared" si="3"/>
        <v>385633463.25999999</v>
      </c>
      <c r="BC53" s="46">
        <f t="shared" si="3"/>
        <v>744080049.99000001</v>
      </c>
      <c r="BD53" s="28"/>
      <c r="BE53" s="47">
        <f>SUM(BE5:BE43)</f>
        <v>2851.119999999999</v>
      </c>
      <c r="BF53" s="47">
        <f>SUM(BF5:BF43)</f>
        <v>148.6</v>
      </c>
      <c r="BG53" s="47">
        <f>SUM(BG5:BG43)</f>
        <v>2963.2199999999984</v>
      </c>
      <c r="BH53" s="48"/>
      <c r="BI53" s="48"/>
      <c r="BJ53" s="48"/>
      <c r="BK53" s="48"/>
      <c r="BL53" s="48"/>
      <c r="BM53" s="48"/>
      <c r="BN53" s="48"/>
      <c r="BO53" s="48"/>
      <c r="BP53" s="48"/>
      <c r="BQ53" s="48"/>
      <c r="BR53" s="48"/>
      <c r="BS53" s="28"/>
      <c r="BT53" s="47">
        <f t="shared" ref="BT53:CL53" si="4">SUM(BT5:BT43)</f>
        <v>0</v>
      </c>
      <c r="BU53" s="47">
        <f t="shared" si="4"/>
        <v>0</v>
      </c>
      <c r="BV53" s="47">
        <f t="shared" si="4"/>
        <v>0</v>
      </c>
      <c r="BW53" s="47">
        <f t="shared" si="4"/>
        <v>0</v>
      </c>
      <c r="BX53" s="47">
        <f t="shared" si="4"/>
        <v>0</v>
      </c>
      <c r="BY53" s="47">
        <f t="shared" si="4"/>
        <v>0</v>
      </c>
      <c r="BZ53" s="47">
        <f t="shared" si="4"/>
        <v>0</v>
      </c>
      <c r="CA53" s="47">
        <f t="shared" si="4"/>
        <v>0</v>
      </c>
      <c r="CB53" s="47">
        <f t="shared" si="4"/>
        <v>0</v>
      </c>
      <c r="CC53" s="47">
        <f t="shared" si="4"/>
        <v>0</v>
      </c>
      <c r="CD53" s="47">
        <f t="shared" si="4"/>
        <v>0</v>
      </c>
      <c r="CE53" s="47">
        <f t="shared" si="4"/>
        <v>0</v>
      </c>
      <c r="CF53" s="47">
        <f t="shared" si="4"/>
        <v>0</v>
      </c>
      <c r="CG53" s="47">
        <f t="shared" si="4"/>
        <v>0</v>
      </c>
      <c r="CH53" s="47">
        <f t="shared" si="4"/>
        <v>0</v>
      </c>
      <c r="CI53" s="47">
        <f t="shared" si="4"/>
        <v>0</v>
      </c>
      <c r="CJ53" s="47">
        <f t="shared" si="4"/>
        <v>0</v>
      </c>
      <c r="CK53" s="47">
        <f t="shared" si="4"/>
        <v>0</v>
      </c>
      <c r="CL53" s="47">
        <f t="shared" si="4"/>
        <v>71030</v>
      </c>
      <c r="CM53" s="28"/>
      <c r="CN53" s="47">
        <f>SUM(CN5:CN43)</f>
        <v>188</v>
      </c>
      <c r="CO53" s="47">
        <f>SUM(CO5:CO43)</f>
        <v>73243</v>
      </c>
      <c r="CP53" s="28"/>
      <c r="CQ53" s="47">
        <f>SUM(CQ5:CQ43)</f>
        <v>1650867</v>
      </c>
      <c r="CR53" s="47">
        <f>SUM(CR5:CR43)</f>
        <v>1313111</v>
      </c>
      <c r="CS53" s="47">
        <f>SUM(CS5:CS43)</f>
        <v>38129785</v>
      </c>
    </row>
    <row r="54" spans="1:97" ht="14" thickBot="1" x14ac:dyDescent="0.2">
      <c r="A54" s="45" t="s">
        <v>24</v>
      </c>
      <c r="B54" s="28"/>
      <c r="C54" s="46">
        <f t="shared" ref="C54:N54" si="5">SUM(C44:C52)</f>
        <v>10705516</v>
      </c>
      <c r="D54" s="46">
        <f t="shared" si="5"/>
        <v>1103683</v>
      </c>
      <c r="E54" s="46">
        <f t="shared" si="5"/>
        <v>11809199</v>
      </c>
      <c r="F54" s="46">
        <f t="shared" si="5"/>
        <v>65053975</v>
      </c>
      <c r="G54" s="46">
        <f t="shared" si="5"/>
        <v>2407226</v>
      </c>
      <c r="H54" s="46">
        <f t="shared" si="5"/>
        <v>67461201</v>
      </c>
      <c r="I54" s="46">
        <f t="shared" si="5"/>
        <v>1473584</v>
      </c>
      <c r="J54" s="46">
        <f t="shared" si="5"/>
        <v>21339</v>
      </c>
      <c r="K54" s="46">
        <f t="shared" si="5"/>
        <v>1494923</v>
      </c>
      <c r="L54" s="46">
        <f t="shared" si="5"/>
        <v>77233075</v>
      </c>
      <c r="M54" s="46">
        <f t="shared" si="5"/>
        <v>3532248</v>
      </c>
      <c r="N54" s="46">
        <f t="shared" si="5"/>
        <v>80765323</v>
      </c>
      <c r="O54" s="28"/>
      <c r="P54" s="47">
        <f t="shared" ref="P54:AA54" si="6">SUM(P44:P52)</f>
        <v>5747528</v>
      </c>
      <c r="Q54" s="47">
        <f t="shared" si="6"/>
        <v>4966469</v>
      </c>
      <c r="R54" s="47">
        <f t="shared" si="6"/>
        <v>10713997</v>
      </c>
      <c r="S54" s="47">
        <f t="shared" si="6"/>
        <v>861530</v>
      </c>
      <c r="T54" s="47">
        <f t="shared" si="6"/>
        <v>16139</v>
      </c>
      <c r="U54" s="47">
        <f t="shared" si="6"/>
        <v>877669</v>
      </c>
      <c r="V54" s="47">
        <f t="shared" si="6"/>
        <v>643916</v>
      </c>
      <c r="W54" s="47">
        <f t="shared" si="6"/>
        <v>261785</v>
      </c>
      <c r="X54" s="47">
        <f t="shared" si="6"/>
        <v>905701</v>
      </c>
      <c r="Y54" s="47">
        <f t="shared" si="6"/>
        <v>7252974</v>
      </c>
      <c r="Z54" s="47">
        <f t="shared" si="6"/>
        <v>5244393</v>
      </c>
      <c r="AA54" s="47">
        <f t="shared" si="6"/>
        <v>12497367</v>
      </c>
      <c r="AB54" s="28"/>
      <c r="AC54" s="47">
        <f t="shared" ref="AC54:AP54" si="7">SUM(AC44:AC52)</f>
        <v>12011558</v>
      </c>
      <c r="AD54" s="47">
        <f t="shared" si="7"/>
        <v>4565865</v>
      </c>
      <c r="AE54" s="47">
        <f t="shared" si="7"/>
        <v>807159</v>
      </c>
      <c r="AF54" s="47">
        <f t="shared" si="7"/>
        <v>16520702</v>
      </c>
      <c r="AG54" s="47">
        <f t="shared" si="7"/>
        <v>7499638</v>
      </c>
      <c r="AH54" s="47">
        <f t="shared" si="7"/>
        <v>12518968</v>
      </c>
      <c r="AI54" s="47">
        <f t="shared" si="7"/>
        <v>14809</v>
      </c>
      <c r="AJ54" s="47">
        <f t="shared" si="7"/>
        <v>19715532</v>
      </c>
      <c r="AK54" s="47">
        <f t="shared" si="7"/>
        <v>3614489</v>
      </c>
      <c r="AL54" s="47">
        <f t="shared" si="7"/>
        <v>17023</v>
      </c>
      <c r="AM54" s="47">
        <f t="shared" si="7"/>
        <v>3631512</v>
      </c>
      <c r="AN54" s="47">
        <f t="shared" si="7"/>
        <v>39642639</v>
      </c>
      <c r="AO54" s="47">
        <f t="shared" si="7"/>
        <v>838991</v>
      </c>
      <c r="AP54" s="47">
        <f t="shared" si="7"/>
        <v>41049509</v>
      </c>
      <c r="AQ54" s="28"/>
      <c r="AR54" s="47">
        <f>SUM(AR44:AR52)</f>
        <v>22475</v>
      </c>
      <c r="AS54" s="47">
        <f>SUM(AS44:AS52)</f>
        <v>24566</v>
      </c>
      <c r="AT54" s="47">
        <f>SUM(AT44:AT52)</f>
        <v>6054</v>
      </c>
      <c r="AU54" s="28"/>
      <c r="AV54" s="46">
        <f t="shared" ref="AV54:BC54" si="8">SUM(AV44:AV52)</f>
        <v>40646917</v>
      </c>
      <c r="AW54" s="46">
        <f t="shared" si="8"/>
        <v>1431181</v>
      </c>
      <c r="AX54" s="46">
        <f t="shared" si="8"/>
        <v>42078098</v>
      </c>
      <c r="AY54" s="46">
        <f t="shared" si="8"/>
        <v>474647</v>
      </c>
      <c r="AZ54" s="46">
        <f t="shared" si="8"/>
        <v>49181548</v>
      </c>
      <c r="BA54" s="46">
        <f t="shared" si="8"/>
        <v>9361197</v>
      </c>
      <c r="BB54" s="46">
        <f t="shared" si="8"/>
        <v>81335019</v>
      </c>
      <c r="BC54" s="46">
        <f t="shared" si="8"/>
        <v>139877764</v>
      </c>
      <c r="BD54" s="28"/>
      <c r="BE54" s="47">
        <f>SUM(BE44:BE52)</f>
        <v>675.30000000000007</v>
      </c>
      <c r="BF54" s="47">
        <f>SUM(BF44:BF52)</f>
        <v>40.5</v>
      </c>
      <c r="BG54" s="47">
        <f>SUM(BG44:BG52)</f>
        <v>715.80000000000007</v>
      </c>
      <c r="BH54" s="48"/>
      <c r="BI54" s="48"/>
      <c r="BJ54" s="48"/>
      <c r="BK54" s="48"/>
      <c r="BL54" s="48"/>
      <c r="BM54" s="48"/>
      <c r="BN54" s="48"/>
      <c r="BO54" s="48"/>
      <c r="BP54" s="48"/>
      <c r="BQ54" s="48"/>
      <c r="BR54" s="48"/>
      <c r="BS54" s="28"/>
      <c r="BT54" s="47">
        <f t="shared" ref="BT54:CL54" si="9">SUM(BT44:BT52)</f>
        <v>0</v>
      </c>
      <c r="BU54" s="47">
        <f t="shared" si="9"/>
        <v>0</v>
      </c>
      <c r="BV54" s="47">
        <f t="shared" si="9"/>
        <v>0</v>
      </c>
      <c r="BW54" s="47">
        <f t="shared" si="9"/>
        <v>0</v>
      </c>
      <c r="BX54" s="47">
        <f t="shared" si="9"/>
        <v>0</v>
      </c>
      <c r="BY54" s="47">
        <f t="shared" si="9"/>
        <v>0</v>
      </c>
      <c r="BZ54" s="47">
        <f t="shared" si="9"/>
        <v>0</v>
      </c>
      <c r="CA54" s="47">
        <f t="shared" si="9"/>
        <v>0</v>
      </c>
      <c r="CB54" s="47">
        <f t="shared" si="9"/>
        <v>0</v>
      </c>
      <c r="CC54" s="47">
        <f t="shared" si="9"/>
        <v>0</v>
      </c>
      <c r="CD54" s="47">
        <f t="shared" si="9"/>
        <v>0</v>
      </c>
      <c r="CE54" s="47">
        <f t="shared" si="9"/>
        <v>0</v>
      </c>
      <c r="CF54" s="47">
        <f t="shared" si="9"/>
        <v>0</v>
      </c>
      <c r="CG54" s="47">
        <f t="shared" si="9"/>
        <v>0</v>
      </c>
      <c r="CH54" s="47">
        <f t="shared" si="9"/>
        <v>0</v>
      </c>
      <c r="CI54" s="47">
        <f t="shared" si="9"/>
        <v>0</v>
      </c>
      <c r="CJ54" s="47">
        <f t="shared" si="9"/>
        <v>0</v>
      </c>
      <c r="CK54" s="47">
        <f t="shared" si="9"/>
        <v>0</v>
      </c>
      <c r="CL54" s="47">
        <f t="shared" si="9"/>
        <v>10311</v>
      </c>
      <c r="CM54" s="28"/>
      <c r="CN54" s="47">
        <f>SUM(CN44:CN52)</f>
        <v>30</v>
      </c>
      <c r="CO54" s="47">
        <f>SUM(CO44:CO52)</f>
        <v>19675</v>
      </c>
      <c r="CP54" s="28"/>
      <c r="CQ54" s="47">
        <f>SUM(CQ44:CQ52)</f>
        <v>135712</v>
      </c>
      <c r="CR54" s="47">
        <f>SUM(CR44:CR52)</f>
        <v>35136</v>
      </c>
      <c r="CS54" s="47">
        <f>SUM(CS44:CS52)</f>
        <v>7354330</v>
      </c>
    </row>
    <row r="55" spans="1:97" ht="14" thickBot="1" x14ac:dyDescent="0.2">
      <c r="A55" s="49" t="s">
        <v>23</v>
      </c>
      <c r="B55" s="28"/>
      <c r="C55" s="50">
        <f t="shared" ref="C55:N55" si="10">SUM(C3:C52)</f>
        <v>72479179.939999998</v>
      </c>
      <c r="D55" s="50">
        <f t="shared" si="10"/>
        <v>7500044.7799999993</v>
      </c>
      <c r="E55" s="50">
        <f t="shared" si="10"/>
        <v>79979224.719999999</v>
      </c>
      <c r="F55" s="50">
        <f t="shared" si="10"/>
        <v>343037974.11000001</v>
      </c>
      <c r="G55" s="50">
        <f t="shared" si="10"/>
        <v>6256373.4299999997</v>
      </c>
      <c r="H55" s="50">
        <f t="shared" si="10"/>
        <v>349294347.54000002</v>
      </c>
      <c r="I55" s="50">
        <f t="shared" si="10"/>
        <v>35291258.629999995</v>
      </c>
      <c r="J55" s="50">
        <f t="shared" si="10"/>
        <v>237195.37</v>
      </c>
      <c r="K55" s="50">
        <f t="shared" si="10"/>
        <v>35528454</v>
      </c>
      <c r="L55" s="50">
        <f t="shared" si="10"/>
        <v>450808412.68000001</v>
      </c>
      <c r="M55" s="50">
        <f t="shared" si="10"/>
        <v>13993613.58</v>
      </c>
      <c r="N55" s="50">
        <f t="shared" si="10"/>
        <v>464802026</v>
      </c>
      <c r="O55" s="28"/>
      <c r="P55" s="51">
        <f t="shared" ref="P55:AA55" si="11">SUM(P3:P52)</f>
        <v>33900728</v>
      </c>
      <c r="Q55" s="51">
        <f t="shared" si="11"/>
        <v>25722006</v>
      </c>
      <c r="R55" s="51">
        <f t="shared" si="11"/>
        <v>59622734</v>
      </c>
      <c r="S55" s="51">
        <f t="shared" si="11"/>
        <v>5202414</v>
      </c>
      <c r="T55" s="51">
        <f t="shared" si="11"/>
        <v>269301</v>
      </c>
      <c r="U55" s="51">
        <f t="shared" si="11"/>
        <v>5471715</v>
      </c>
      <c r="V55" s="51">
        <f t="shared" si="11"/>
        <v>5798006</v>
      </c>
      <c r="W55" s="51">
        <f t="shared" si="11"/>
        <v>1484005</v>
      </c>
      <c r="X55" s="51">
        <f t="shared" si="11"/>
        <v>7282011</v>
      </c>
      <c r="Y55" s="51">
        <f t="shared" si="11"/>
        <v>44901148</v>
      </c>
      <c r="Z55" s="51">
        <f t="shared" si="11"/>
        <v>27475312</v>
      </c>
      <c r="AA55" s="51">
        <f t="shared" si="11"/>
        <v>72376460</v>
      </c>
      <c r="AB55" s="28"/>
      <c r="AC55" s="51">
        <f t="shared" ref="AC55:AP55" si="12">SUM(AC3:AC52)</f>
        <v>53882029</v>
      </c>
      <c r="AD55" s="51">
        <f t="shared" si="12"/>
        <v>91332469</v>
      </c>
      <c r="AE55" s="51">
        <f t="shared" si="12"/>
        <v>2968575</v>
      </c>
      <c r="AF55" s="51">
        <f t="shared" si="12"/>
        <v>147294857</v>
      </c>
      <c r="AG55" s="51">
        <f t="shared" si="12"/>
        <v>26736060</v>
      </c>
      <c r="AH55" s="51">
        <f t="shared" si="12"/>
        <v>141784434</v>
      </c>
      <c r="AI55" s="51">
        <f t="shared" si="12"/>
        <v>20055</v>
      </c>
      <c r="AJ55" s="51">
        <f t="shared" si="12"/>
        <v>168222666</v>
      </c>
      <c r="AK55" s="51">
        <f t="shared" si="12"/>
        <v>20863620</v>
      </c>
      <c r="AL55" s="51">
        <f t="shared" si="12"/>
        <v>133782</v>
      </c>
      <c r="AM55" s="51">
        <f t="shared" si="12"/>
        <v>20996535</v>
      </c>
      <c r="AN55" s="51">
        <f t="shared" si="12"/>
        <v>325202184</v>
      </c>
      <c r="AO55" s="51">
        <f t="shared" si="12"/>
        <v>3122412</v>
      </c>
      <c r="AP55" s="51">
        <f t="shared" si="12"/>
        <v>328892475</v>
      </c>
      <c r="AQ55" s="28"/>
      <c r="AR55" s="51">
        <f>SUM(AR3:AR52)</f>
        <v>158343</v>
      </c>
      <c r="AS55" s="51">
        <f>SUM(AS3:AS52)</f>
        <v>105114</v>
      </c>
      <c r="AT55" s="51">
        <f>SUM(AT3:AT52)</f>
        <v>44350</v>
      </c>
      <c r="AU55" s="28"/>
      <c r="AV55" s="50">
        <f t="shared" ref="AV55:BC55" si="13">SUM(AV3:AV52)</f>
        <v>341385924.75</v>
      </c>
      <c r="AW55" s="50">
        <f t="shared" si="13"/>
        <v>14851813.559999999</v>
      </c>
      <c r="AX55" s="50">
        <f t="shared" si="13"/>
        <v>359090126.31</v>
      </c>
      <c r="AY55" s="50">
        <f t="shared" si="13"/>
        <v>11300686.539999999</v>
      </c>
      <c r="AZ55" s="50">
        <f t="shared" si="13"/>
        <v>357251993.54000002</v>
      </c>
      <c r="BA55" s="50">
        <f t="shared" si="13"/>
        <v>61808290.730000004</v>
      </c>
      <c r="BB55" s="50">
        <f t="shared" si="13"/>
        <v>466968482.25999999</v>
      </c>
      <c r="BC55" s="50">
        <f t="shared" si="13"/>
        <v>883957813.99000001</v>
      </c>
      <c r="BD55" s="28"/>
      <c r="BE55" s="51">
        <f>SUM(BE3:BE52)</f>
        <v>3526.4199999999996</v>
      </c>
      <c r="BF55" s="51">
        <f>SUM(BF3:BF52)</f>
        <v>189.1</v>
      </c>
      <c r="BG55" s="51">
        <f>SUM(BG3:BG52)</f>
        <v>3679.0199999999986</v>
      </c>
      <c r="BH55" s="52"/>
      <c r="BI55" s="52"/>
      <c r="BJ55" s="52"/>
      <c r="BK55" s="52"/>
      <c r="BL55" s="52"/>
      <c r="BM55" s="52"/>
      <c r="BN55" s="52"/>
      <c r="BO55" s="52"/>
      <c r="BP55" s="52"/>
      <c r="BQ55" s="52"/>
      <c r="BR55" s="52"/>
      <c r="BS55" s="28"/>
      <c r="BT55" s="51">
        <f t="shared" ref="BT55:CL55" si="14">SUM(BT3:BT52)</f>
        <v>0</v>
      </c>
      <c r="BU55" s="51">
        <f t="shared" si="14"/>
        <v>0</v>
      </c>
      <c r="BV55" s="51">
        <f t="shared" si="14"/>
        <v>0</v>
      </c>
      <c r="BW55" s="51">
        <f t="shared" si="14"/>
        <v>0</v>
      </c>
      <c r="BX55" s="51">
        <f t="shared" si="14"/>
        <v>0</v>
      </c>
      <c r="BY55" s="51">
        <f t="shared" si="14"/>
        <v>0</v>
      </c>
      <c r="BZ55" s="51">
        <f t="shared" si="14"/>
        <v>0</v>
      </c>
      <c r="CA55" s="51">
        <f t="shared" si="14"/>
        <v>0</v>
      </c>
      <c r="CB55" s="51">
        <f t="shared" si="14"/>
        <v>0</v>
      </c>
      <c r="CC55" s="51">
        <f t="shared" si="14"/>
        <v>0</v>
      </c>
      <c r="CD55" s="51">
        <f t="shared" si="14"/>
        <v>0</v>
      </c>
      <c r="CE55" s="51">
        <f t="shared" si="14"/>
        <v>0</v>
      </c>
      <c r="CF55" s="51">
        <f t="shared" si="14"/>
        <v>0</v>
      </c>
      <c r="CG55" s="51">
        <f t="shared" si="14"/>
        <v>0</v>
      </c>
      <c r="CH55" s="51">
        <f t="shared" si="14"/>
        <v>0</v>
      </c>
      <c r="CI55" s="51">
        <f t="shared" si="14"/>
        <v>0</v>
      </c>
      <c r="CJ55" s="51">
        <f t="shared" si="14"/>
        <v>0</v>
      </c>
      <c r="CK55" s="51">
        <f t="shared" si="14"/>
        <v>0</v>
      </c>
      <c r="CL55" s="51">
        <f t="shared" si="14"/>
        <v>81341</v>
      </c>
      <c r="CM55" s="28"/>
      <c r="CN55" s="51">
        <f>SUM(CN3:CN52)</f>
        <v>218</v>
      </c>
      <c r="CO55" s="51">
        <f>SUM(CO3:CO52)</f>
        <v>92918</v>
      </c>
      <c r="CP55" s="28"/>
      <c r="CQ55" s="51">
        <f>SUM(CQ3:CQ52)</f>
        <v>1786579</v>
      </c>
      <c r="CR55" s="51">
        <f>SUM(CR3:CR52)</f>
        <v>1348247</v>
      </c>
      <c r="CS55" s="51">
        <f>SUM(CS3:CS52)</f>
        <v>45484115</v>
      </c>
    </row>
    <row r="56" spans="1:97" x14ac:dyDescent="0.15">
      <c r="A56" s="45" t="s">
        <v>22</v>
      </c>
      <c r="B56" s="28"/>
      <c r="C56" s="53">
        <f t="shared" ref="C56:N56" si="15">AVERAGE(C5:C52)</f>
        <v>1575634.3465217391</v>
      </c>
      <c r="D56" s="53">
        <f t="shared" si="15"/>
        <v>163044.45173913043</v>
      </c>
      <c r="E56" s="53">
        <f t="shared" si="15"/>
        <v>1738678.7982608695</v>
      </c>
      <c r="F56" s="53">
        <f t="shared" si="15"/>
        <v>7457347.2632608702</v>
      </c>
      <c r="G56" s="53">
        <f t="shared" si="15"/>
        <v>136008.11804347826</v>
      </c>
      <c r="H56" s="53">
        <f t="shared" si="15"/>
        <v>7593355.3813043479</v>
      </c>
      <c r="I56" s="53">
        <f t="shared" si="15"/>
        <v>820726.94488372083</v>
      </c>
      <c r="J56" s="53">
        <f t="shared" si="15"/>
        <v>6410.6856756756752</v>
      </c>
      <c r="K56" s="53">
        <f t="shared" si="15"/>
        <v>826243.1162790698</v>
      </c>
      <c r="L56" s="53">
        <f t="shared" si="15"/>
        <v>9800182.8843478262</v>
      </c>
      <c r="M56" s="53">
        <f t="shared" si="15"/>
        <v>304208.99086956523</v>
      </c>
      <c r="N56" s="53">
        <f t="shared" si="15"/>
        <v>10104391.869565217</v>
      </c>
      <c r="O56" s="28"/>
      <c r="P56" s="54">
        <f t="shared" ref="P56:AA56" si="16">AVERAGE(P5:P52)</f>
        <v>753349.51111111115</v>
      </c>
      <c r="Q56" s="54">
        <f t="shared" si="16"/>
        <v>571600.1333333333</v>
      </c>
      <c r="R56" s="54">
        <f t="shared" si="16"/>
        <v>1324949.6444444444</v>
      </c>
      <c r="S56" s="54">
        <f t="shared" si="16"/>
        <v>115609.2</v>
      </c>
      <c r="T56" s="54">
        <f t="shared" si="16"/>
        <v>5984.4666666666662</v>
      </c>
      <c r="U56" s="54">
        <f t="shared" si="16"/>
        <v>121593.66666666667</v>
      </c>
      <c r="V56" s="54">
        <f t="shared" si="16"/>
        <v>128844.57777777778</v>
      </c>
      <c r="W56" s="54">
        <f t="shared" si="16"/>
        <v>32977.888888888891</v>
      </c>
      <c r="X56" s="54">
        <f t="shared" si="16"/>
        <v>161822.46666666667</v>
      </c>
      <c r="Y56" s="54">
        <f t="shared" si="16"/>
        <v>997803.2888888889</v>
      </c>
      <c r="Z56" s="54">
        <f t="shared" si="16"/>
        <v>610562.48888888885</v>
      </c>
      <c r="AA56" s="54">
        <f t="shared" si="16"/>
        <v>1573401.3043478262</v>
      </c>
      <c r="AB56" s="28"/>
      <c r="AC56" s="54">
        <f t="shared" ref="AC56:AP56" si="17">AVERAGE(AC5:AC52)</f>
        <v>1381590.4871794872</v>
      </c>
      <c r="AD56" s="54">
        <f t="shared" si="17"/>
        <v>2341858.1794871795</v>
      </c>
      <c r="AE56" s="54">
        <f t="shared" si="17"/>
        <v>67467.613636363632</v>
      </c>
      <c r="AF56" s="54">
        <f t="shared" si="17"/>
        <v>3425461.7906976743</v>
      </c>
      <c r="AG56" s="54">
        <f t="shared" si="17"/>
        <v>722596.21621621621</v>
      </c>
      <c r="AH56" s="54">
        <f t="shared" si="17"/>
        <v>3544610.85</v>
      </c>
      <c r="AI56" s="54">
        <f t="shared" si="17"/>
        <v>589.85294117647061</v>
      </c>
      <c r="AJ56" s="54">
        <f t="shared" si="17"/>
        <v>3912155.0232558139</v>
      </c>
      <c r="AK56" s="54">
        <f t="shared" si="17"/>
        <v>579545</v>
      </c>
      <c r="AL56" s="54">
        <f t="shared" si="17"/>
        <v>3344.55</v>
      </c>
      <c r="AM56" s="54">
        <f t="shared" si="17"/>
        <v>512110.60975609755</v>
      </c>
      <c r="AN56" s="54">
        <f t="shared" si="17"/>
        <v>7931760.5853658533</v>
      </c>
      <c r="AO56" s="54">
        <f t="shared" si="17"/>
        <v>70963.909090909088</v>
      </c>
      <c r="AP56" s="54">
        <f t="shared" si="17"/>
        <v>7474828.9772727275</v>
      </c>
      <c r="AQ56" s="28"/>
      <c r="AR56" s="54">
        <f>AVERAGE(AR5:AR52)</f>
        <v>3682.3953488372094</v>
      </c>
      <c r="AS56" s="54">
        <f>AVERAGE(AS5:AS52)</f>
        <v>2444.5116279069766</v>
      </c>
      <c r="AT56" s="54">
        <f>AVERAGE(AT5:AT52)</f>
        <v>1031.3953488372092</v>
      </c>
      <c r="AU56" s="28"/>
      <c r="AV56" s="53">
        <f t="shared" ref="AV56:BC56" si="18">AVERAGE(AV5:AV52)</f>
        <v>7939207.5523255812</v>
      </c>
      <c r="AW56" s="53">
        <f t="shared" si="18"/>
        <v>450054.9563636363</v>
      </c>
      <c r="AX56" s="53">
        <f t="shared" si="18"/>
        <v>8549764.9121428579</v>
      </c>
      <c r="AY56" s="53">
        <f t="shared" si="18"/>
        <v>262806.66372093023</v>
      </c>
      <c r="AZ56" s="53">
        <f t="shared" si="18"/>
        <v>8119363.4895454552</v>
      </c>
      <c r="BA56" s="53">
        <f t="shared" si="18"/>
        <v>1404733.8802272729</v>
      </c>
      <c r="BB56" s="53">
        <f t="shared" si="18"/>
        <v>10151488.744782608</v>
      </c>
      <c r="BC56" s="53">
        <f t="shared" si="18"/>
        <v>20089950.317954544</v>
      </c>
      <c r="BD56" s="28"/>
      <c r="BE56" s="54">
        <f>AVERAGE(BE5:BE52)</f>
        <v>78.364888888888885</v>
      </c>
      <c r="BF56" s="54">
        <f>AVERAGE(BF5:BF52)</f>
        <v>4.6121951219512196</v>
      </c>
      <c r="BG56" s="54">
        <f>AVERAGE(BG5:BG52)</f>
        <v>83.614090909090876</v>
      </c>
      <c r="BH56" s="48"/>
      <c r="BI56" s="48"/>
      <c r="BJ56" s="48"/>
      <c r="BK56" s="48"/>
      <c r="BL56" s="48"/>
      <c r="BM56" s="48"/>
      <c r="BN56" s="48"/>
      <c r="BO56" s="48"/>
      <c r="BP56" s="48"/>
      <c r="BQ56" s="48"/>
      <c r="BR56" s="48"/>
      <c r="BS56" s="28"/>
      <c r="BT56" s="54" t="e">
        <f t="shared" ref="BT56:CL56" si="19">AVERAGE(BT5:BT52)</f>
        <v>#DIV/0!</v>
      </c>
      <c r="BU56" s="54" t="e">
        <f t="shared" si="19"/>
        <v>#DIV/0!</v>
      </c>
      <c r="BV56" s="54" t="e">
        <f t="shared" si="19"/>
        <v>#DIV/0!</v>
      </c>
      <c r="BW56" s="54" t="e">
        <f t="shared" si="19"/>
        <v>#DIV/0!</v>
      </c>
      <c r="BX56" s="54" t="e">
        <f t="shared" si="19"/>
        <v>#DIV/0!</v>
      </c>
      <c r="BY56" s="54" t="e">
        <f t="shared" si="19"/>
        <v>#DIV/0!</v>
      </c>
      <c r="BZ56" s="54" t="e">
        <f t="shared" si="19"/>
        <v>#DIV/0!</v>
      </c>
      <c r="CA56" s="54" t="e">
        <f t="shared" si="19"/>
        <v>#DIV/0!</v>
      </c>
      <c r="CB56" s="54" t="e">
        <f t="shared" si="19"/>
        <v>#DIV/0!</v>
      </c>
      <c r="CC56" s="54" t="e">
        <f t="shared" si="19"/>
        <v>#DIV/0!</v>
      </c>
      <c r="CD56" s="54" t="e">
        <f t="shared" si="19"/>
        <v>#DIV/0!</v>
      </c>
      <c r="CE56" s="54" t="e">
        <f t="shared" si="19"/>
        <v>#DIV/0!</v>
      </c>
      <c r="CF56" s="54" t="e">
        <f t="shared" si="19"/>
        <v>#DIV/0!</v>
      </c>
      <c r="CG56" s="54" t="e">
        <f t="shared" si="19"/>
        <v>#DIV/0!</v>
      </c>
      <c r="CH56" s="54" t="e">
        <f t="shared" si="19"/>
        <v>#DIV/0!</v>
      </c>
      <c r="CI56" s="54" t="e">
        <f t="shared" si="19"/>
        <v>#DIV/0!</v>
      </c>
      <c r="CJ56" s="54" t="e">
        <f t="shared" si="19"/>
        <v>#DIV/0!</v>
      </c>
      <c r="CK56" s="54" t="e">
        <f t="shared" si="19"/>
        <v>#DIV/0!</v>
      </c>
      <c r="CL56" s="54">
        <f t="shared" si="19"/>
        <v>1891.6511627906978</v>
      </c>
      <c r="CM56" s="28"/>
      <c r="CN56" s="54">
        <f>AVERAGE(CN5:CN52)</f>
        <v>4.8444444444444441</v>
      </c>
      <c r="CO56" s="54">
        <f>AVERAGE(CO5:CO52)</f>
        <v>2212.3333333333335</v>
      </c>
      <c r="CP56" s="28"/>
      <c r="CQ56" s="54">
        <f>AVERAGE(CQ5:CQ52)</f>
        <v>40604.068181818184</v>
      </c>
      <c r="CR56" s="54">
        <f>AVERAGE(CR5:CR52)</f>
        <v>30641.977272727272</v>
      </c>
      <c r="CS56" s="54">
        <f>AVERAGE(CS5:CS52)</f>
        <v>1196950.394736842</v>
      </c>
    </row>
    <row r="57" spans="1:97" x14ac:dyDescent="0.15">
      <c r="A57" s="45" t="s">
        <v>21</v>
      </c>
      <c r="B57" s="28"/>
      <c r="C57" s="53">
        <f t="shared" ref="C57:N57" si="20">STDEVP(C5:C52)</f>
        <v>1321170.3096968858</v>
      </c>
      <c r="D57" s="53">
        <f t="shared" si="20"/>
        <v>189173.77330661405</v>
      </c>
      <c r="E57" s="53">
        <f t="shared" si="20"/>
        <v>1452672.9132903393</v>
      </c>
      <c r="F57" s="53">
        <f t="shared" si="20"/>
        <v>4990197.7719805548</v>
      </c>
      <c r="G57" s="53">
        <f t="shared" si="20"/>
        <v>198530.18454831367</v>
      </c>
      <c r="H57" s="53">
        <f t="shared" si="20"/>
        <v>5131565.2547891662</v>
      </c>
      <c r="I57" s="53">
        <f t="shared" si="20"/>
        <v>1806584.6359758705</v>
      </c>
      <c r="J57" s="53">
        <f t="shared" si="20"/>
        <v>14747.483185625459</v>
      </c>
      <c r="K57" s="53">
        <f t="shared" si="20"/>
        <v>1805449.433913639</v>
      </c>
      <c r="L57" s="53">
        <f t="shared" si="20"/>
        <v>5841007.5203665001</v>
      </c>
      <c r="M57" s="53">
        <f t="shared" si="20"/>
        <v>341635.19631374569</v>
      </c>
      <c r="N57" s="53">
        <f t="shared" si="20"/>
        <v>6104067.1167888995</v>
      </c>
      <c r="O57" s="28"/>
      <c r="P57" s="54">
        <f t="shared" ref="P57:AA57" si="21">STDEVP(P5:P52)</f>
        <v>458107.38624386227</v>
      </c>
      <c r="Q57" s="54">
        <f t="shared" si="21"/>
        <v>448290.78728281811</v>
      </c>
      <c r="R57" s="54">
        <f t="shared" si="21"/>
        <v>845088.05530248757</v>
      </c>
      <c r="S57" s="54">
        <f t="shared" si="21"/>
        <v>48859.370669799762</v>
      </c>
      <c r="T57" s="54">
        <f t="shared" si="21"/>
        <v>13518.245610367576</v>
      </c>
      <c r="U57" s="54">
        <f t="shared" si="21"/>
        <v>53979.018786520712</v>
      </c>
      <c r="V57" s="54">
        <f t="shared" si="21"/>
        <v>166983.5543107283</v>
      </c>
      <c r="W57" s="54">
        <f t="shared" si="21"/>
        <v>33731.214459951036</v>
      </c>
      <c r="X57" s="54">
        <f t="shared" si="21"/>
        <v>179962.90411286926</v>
      </c>
      <c r="Y57" s="54">
        <f t="shared" si="21"/>
        <v>553935.63283325906</v>
      </c>
      <c r="Z57" s="54">
        <f t="shared" si="21"/>
        <v>479081.03120270779</v>
      </c>
      <c r="AA57" s="54">
        <f t="shared" si="21"/>
        <v>978914.83319021191</v>
      </c>
      <c r="AB57" s="28"/>
      <c r="AC57" s="54">
        <f t="shared" ref="AC57:AP57" si="22">STDEVP(AC5:AC52)</f>
        <v>2282425.3116014143</v>
      </c>
      <c r="AD57" s="54">
        <f t="shared" si="22"/>
        <v>2255476.7768198559</v>
      </c>
      <c r="AE57" s="54">
        <f t="shared" si="22"/>
        <v>51146.766718753017</v>
      </c>
      <c r="AF57" s="54">
        <f t="shared" si="22"/>
        <v>3191924.366503194</v>
      </c>
      <c r="AG57" s="54">
        <f t="shared" si="22"/>
        <v>931064.13549362635</v>
      </c>
      <c r="AH57" s="54">
        <f t="shared" si="22"/>
        <v>2607653.7690011454</v>
      </c>
      <c r="AI57" s="54">
        <f t="shared" si="22"/>
        <v>1140.5949719941818</v>
      </c>
      <c r="AJ57" s="54">
        <f t="shared" si="22"/>
        <v>2645349.3862000275</v>
      </c>
      <c r="AK57" s="54">
        <f t="shared" si="22"/>
        <v>1297151.2672362721</v>
      </c>
      <c r="AL57" s="54">
        <f t="shared" si="22"/>
        <v>3811.4756194287797</v>
      </c>
      <c r="AM57" s="54">
        <f t="shared" si="22"/>
        <v>1230070.0336857461</v>
      </c>
      <c r="AN57" s="54">
        <f t="shared" si="22"/>
        <v>5360271.7992474968</v>
      </c>
      <c r="AO57" s="54">
        <f t="shared" si="22"/>
        <v>53674.688605108575</v>
      </c>
      <c r="AP57" s="54">
        <f t="shared" si="22"/>
        <v>5556617.4785387097</v>
      </c>
      <c r="AQ57" s="28"/>
      <c r="AR57" s="54">
        <f>STDEVP(AR5:AR52)</f>
        <v>2882.9905108341518</v>
      </c>
      <c r="AS57" s="54">
        <f>STDEVP(AS5:AS52)</f>
        <v>1811.5470758454849</v>
      </c>
      <c r="AT57" s="54">
        <f>STDEVP(AT5:AT52)</f>
        <v>1516.0750140908133</v>
      </c>
      <c r="AU57" s="28"/>
      <c r="AV57" s="53">
        <f t="shared" ref="AV57:BC57" si="23">STDEVP(AV5:AV52)</f>
        <v>5417080.5718206307</v>
      </c>
      <c r="AW57" s="53">
        <f t="shared" si="23"/>
        <v>603026.70031986642</v>
      </c>
      <c r="AX57" s="53">
        <f t="shared" si="23"/>
        <v>5589273.9659549026</v>
      </c>
      <c r="AY57" s="53">
        <f t="shared" si="23"/>
        <v>308396.09725589765</v>
      </c>
      <c r="AZ57" s="53">
        <f t="shared" si="23"/>
        <v>5623127.7679512156</v>
      </c>
      <c r="BA57" s="53">
        <f t="shared" si="23"/>
        <v>1416297.4807076827</v>
      </c>
      <c r="BB57" s="53">
        <f t="shared" si="23"/>
        <v>6097249.4725741027</v>
      </c>
      <c r="BC57" s="53">
        <f t="shared" si="23"/>
        <v>12723834.046165504</v>
      </c>
      <c r="BD57" s="28"/>
      <c r="BE57" s="54">
        <f>STDEVP(BE5:BE52)</f>
        <v>47.404456875428089</v>
      </c>
      <c r="BF57" s="54">
        <f>STDEVP(BF5:BF52)</f>
        <v>6.3595978980861734</v>
      </c>
      <c r="BG57" s="54">
        <f>STDEVP(BG5:BG52)</f>
        <v>50.587384490879778</v>
      </c>
      <c r="BH57" s="48"/>
      <c r="BI57" s="48"/>
      <c r="BJ57" s="48"/>
      <c r="BK57" s="48"/>
      <c r="BL57" s="48"/>
      <c r="BM57" s="48"/>
      <c r="BN57" s="48"/>
      <c r="BO57" s="48"/>
      <c r="BP57" s="48"/>
      <c r="BQ57" s="48"/>
      <c r="BR57" s="48"/>
      <c r="BS57" s="28"/>
      <c r="BT57" s="54" t="e">
        <f t="shared" ref="BT57:CL57" si="24">STDEVP(BT5:BT52)</f>
        <v>#DIV/0!</v>
      </c>
      <c r="BU57" s="54" t="e">
        <f t="shared" si="24"/>
        <v>#DIV/0!</v>
      </c>
      <c r="BV57" s="54" t="e">
        <f t="shared" si="24"/>
        <v>#DIV/0!</v>
      </c>
      <c r="BW57" s="54" t="e">
        <f t="shared" si="24"/>
        <v>#DIV/0!</v>
      </c>
      <c r="BX57" s="54" t="e">
        <f t="shared" si="24"/>
        <v>#DIV/0!</v>
      </c>
      <c r="BY57" s="54" t="e">
        <f t="shared" si="24"/>
        <v>#DIV/0!</v>
      </c>
      <c r="BZ57" s="54" t="e">
        <f t="shared" si="24"/>
        <v>#DIV/0!</v>
      </c>
      <c r="CA57" s="54" t="e">
        <f t="shared" si="24"/>
        <v>#DIV/0!</v>
      </c>
      <c r="CB57" s="54" t="e">
        <f t="shared" si="24"/>
        <v>#DIV/0!</v>
      </c>
      <c r="CC57" s="54" t="e">
        <f t="shared" si="24"/>
        <v>#DIV/0!</v>
      </c>
      <c r="CD57" s="54" t="e">
        <f t="shared" si="24"/>
        <v>#DIV/0!</v>
      </c>
      <c r="CE57" s="54" t="e">
        <f t="shared" si="24"/>
        <v>#DIV/0!</v>
      </c>
      <c r="CF57" s="54" t="e">
        <f t="shared" si="24"/>
        <v>#DIV/0!</v>
      </c>
      <c r="CG57" s="54" t="e">
        <f t="shared" si="24"/>
        <v>#DIV/0!</v>
      </c>
      <c r="CH57" s="54" t="e">
        <f t="shared" si="24"/>
        <v>#DIV/0!</v>
      </c>
      <c r="CI57" s="54" t="e">
        <f t="shared" si="24"/>
        <v>#DIV/0!</v>
      </c>
      <c r="CJ57" s="54" t="e">
        <f t="shared" si="24"/>
        <v>#DIV/0!</v>
      </c>
      <c r="CK57" s="54" t="e">
        <f t="shared" si="24"/>
        <v>#DIV/0!</v>
      </c>
      <c r="CL57" s="54">
        <f t="shared" si="24"/>
        <v>5217.274076113823</v>
      </c>
      <c r="CM57" s="28"/>
      <c r="CN57" s="54">
        <f>STDEVP(CN5:CN52)</f>
        <v>2.748377748220499</v>
      </c>
      <c r="CO57" s="54">
        <f>STDEVP(CO5:CO52)</f>
        <v>1371.1646364742128</v>
      </c>
      <c r="CP57" s="28"/>
      <c r="CQ57" s="54">
        <f>STDEVP(CQ5:CQ52)</f>
        <v>32718.870313070605</v>
      </c>
      <c r="CR57" s="54">
        <f>STDEVP(CR5:CR52)</f>
        <v>48701.869643730701</v>
      </c>
      <c r="CS57" s="54">
        <f>STDEVP(CS5:CS52)</f>
        <v>1080806.5138559733</v>
      </c>
    </row>
    <row r="58" spans="1:97" x14ac:dyDescent="0.15">
      <c r="A58" s="45" t="s">
        <v>20</v>
      </c>
      <c r="B58" s="28"/>
      <c r="C58" s="53">
        <f t="shared" ref="C58:N58" si="25">MEDIAN(C5:C52)</f>
        <v>1267211.5</v>
      </c>
      <c r="D58" s="53">
        <f t="shared" si="25"/>
        <v>95915.5</v>
      </c>
      <c r="E58" s="53">
        <f t="shared" si="25"/>
        <v>1415514.5</v>
      </c>
      <c r="F58" s="53">
        <f t="shared" si="25"/>
        <v>6689990.5</v>
      </c>
      <c r="G58" s="53">
        <f t="shared" si="25"/>
        <v>66206.5</v>
      </c>
      <c r="H58" s="53">
        <f t="shared" si="25"/>
        <v>6724762</v>
      </c>
      <c r="I58" s="53">
        <f t="shared" si="25"/>
        <v>147141.63</v>
      </c>
      <c r="J58" s="53">
        <f t="shared" si="25"/>
        <v>1323</v>
      </c>
      <c r="K58" s="53">
        <f t="shared" si="25"/>
        <v>152203</v>
      </c>
      <c r="L58" s="53">
        <f t="shared" si="25"/>
        <v>9063887.5</v>
      </c>
      <c r="M58" s="53">
        <f t="shared" si="25"/>
        <v>187135.78999999998</v>
      </c>
      <c r="N58" s="53">
        <f t="shared" si="25"/>
        <v>9205853</v>
      </c>
      <c r="O58" s="28"/>
      <c r="P58" s="54">
        <f t="shared" ref="P58:AA58" si="26">MEDIAN(P5:P52)</f>
        <v>602987</v>
      </c>
      <c r="Q58" s="54">
        <f t="shared" si="26"/>
        <v>420125</v>
      </c>
      <c r="R58" s="54">
        <f t="shared" si="26"/>
        <v>1075478</v>
      </c>
      <c r="S58" s="54">
        <f t="shared" si="26"/>
        <v>108215</v>
      </c>
      <c r="T58" s="54">
        <f t="shared" si="26"/>
        <v>676</v>
      </c>
      <c r="U58" s="54">
        <f t="shared" si="26"/>
        <v>110996</v>
      </c>
      <c r="V58" s="54">
        <f t="shared" si="26"/>
        <v>87584</v>
      </c>
      <c r="W58" s="54">
        <f t="shared" si="26"/>
        <v>20966</v>
      </c>
      <c r="X58" s="54">
        <f t="shared" si="26"/>
        <v>121894</v>
      </c>
      <c r="Y58" s="54">
        <f t="shared" si="26"/>
        <v>876481</v>
      </c>
      <c r="Z58" s="54">
        <f t="shared" si="26"/>
        <v>447908</v>
      </c>
      <c r="AA58" s="54">
        <f t="shared" si="26"/>
        <v>1319219.5</v>
      </c>
      <c r="AB58" s="28"/>
      <c r="AC58" s="54">
        <f t="shared" ref="AC58:AP58" si="27">MEDIAN(AC5:AC52)</f>
        <v>125410</v>
      </c>
      <c r="AD58" s="54">
        <f t="shared" si="27"/>
        <v>1575262</v>
      </c>
      <c r="AE58" s="54">
        <f t="shared" si="27"/>
        <v>49789</v>
      </c>
      <c r="AF58" s="54">
        <f t="shared" si="27"/>
        <v>2748323</v>
      </c>
      <c r="AG58" s="54">
        <f t="shared" si="27"/>
        <v>299108</v>
      </c>
      <c r="AH58" s="54">
        <f t="shared" si="27"/>
        <v>2886393</v>
      </c>
      <c r="AI58" s="54">
        <f t="shared" si="27"/>
        <v>129.5</v>
      </c>
      <c r="AJ58" s="54">
        <f t="shared" si="27"/>
        <v>3323226</v>
      </c>
      <c r="AK58" s="54">
        <f t="shared" si="27"/>
        <v>54392</v>
      </c>
      <c r="AL58" s="54">
        <f t="shared" si="27"/>
        <v>1939.5</v>
      </c>
      <c r="AM58" s="54">
        <f t="shared" si="27"/>
        <v>38956</v>
      </c>
      <c r="AN58" s="54">
        <f t="shared" si="27"/>
        <v>7047598</v>
      </c>
      <c r="AO58" s="54">
        <f t="shared" si="27"/>
        <v>50222.5</v>
      </c>
      <c r="AP58" s="54">
        <f t="shared" si="27"/>
        <v>6212987.5</v>
      </c>
      <c r="AQ58" s="28"/>
      <c r="AR58" s="54">
        <f>MEDIAN(AR5:AR52)</f>
        <v>3162</v>
      </c>
      <c r="AS58" s="54">
        <f>MEDIAN(AS5:AS52)</f>
        <v>2124</v>
      </c>
      <c r="AT58" s="54">
        <f>MEDIAN(AT5:AT52)</f>
        <v>634</v>
      </c>
      <c r="AU58" s="28"/>
      <c r="AV58" s="53">
        <f t="shared" ref="AV58:BC58" si="28">MEDIAN(AV5:AV52)</f>
        <v>6884265</v>
      </c>
      <c r="AW58" s="53">
        <f t="shared" si="28"/>
        <v>114658</v>
      </c>
      <c r="AX58" s="53">
        <f t="shared" si="28"/>
        <v>7112476.5</v>
      </c>
      <c r="AY58" s="53">
        <f t="shared" si="28"/>
        <v>158795</v>
      </c>
      <c r="AZ58" s="53">
        <f t="shared" si="28"/>
        <v>7069165</v>
      </c>
      <c r="BA58" s="53">
        <f t="shared" si="28"/>
        <v>842024</v>
      </c>
      <c r="BB58" s="53">
        <f t="shared" si="28"/>
        <v>9109285.5</v>
      </c>
      <c r="BC58" s="53">
        <f t="shared" si="28"/>
        <v>18217543</v>
      </c>
      <c r="BD58" s="28"/>
      <c r="BE58" s="54">
        <f>MEDIAN(BE5:BE52)</f>
        <v>71.400000000000006</v>
      </c>
      <c r="BF58" s="54">
        <f>MEDIAN(BF5:BF52)</f>
        <v>1.6</v>
      </c>
      <c r="BG58" s="54">
        <f>MEDIAN(BG5:BG52)</f>
        <v>76.849999999999994</v>
      </c>
      <c r="BH58" s="48"/>
      <c r="BI58" s="48"/>
      <c r="BJ58" s="48"/>
      <c r="BK58" s="48"/>
      <c r="BL58" s="48"/>
      <c r="BM58" s="48"/>
      <c r="BN58" s="48"/>
      <c r="BO58" s="48"/>
      <c r="BP58" s="48"/>
      <c r="BQ58" s="48"/>
      <c r="BR58" s="48"/>
      <c r="BS58" s="28"/>
      <c r="BT58" s="54" t="e">
        <f t="shared" ref="BT58:CL58" si="29">MEDIAN(BT5:BT52)</f>
        <v>#NUM!</v>
      </c>
      <c r="BU58" s="54" t="e">
        <f t="shared" si="29"/>
        <v>#NUM!</v>
      </c>
      <c r="BV58" s="54" t="e">
        <f t="shared" si="29"/>
        <v>#NUM!</v>
      </c>
      <c r="BW58" s="54" t="e">
        <f t="shared" si="29"/>
        <v>#NUM!</v>
      </c>
      <c r="BX58" s="54" t="e">
        <f t="shared" si="29"/>
        <v>#NUM!</v>
      </c>
      <c r="BY58" s="54" t="e">
        <f t="shared" si="29"/>
        <v>#NUM!</v>
      </c>
      <c r="BZ58" s="54" t="e">
        <f t="shared" si="29"/>
        <v>#NUM!</v>
      </c>
      <c r="CA58" s="54" t="e">
        <f t="shared" si="29"/>
        <v>#NUM!</v>
      </c>
      <c r="CB58" s="54" t="e">
        <f t="shared" si="29"/>
        <v>#NUM!</v>
      </c>
      <c r="CC58" s="54" t="e">
        <f t="shared" si="29"/>
        <v>#NUM!</v>
      </c>
      <c r="CD58" s="54" t="e">
        <f t="shared" si="29"/>
        <v>#NUM!</v>
      </c>
      <c r="CE58" s="54" t="e">
        <f t="shared" si="29"/>
        <v>#NUM!</v>
      </c>
      <c r="CF58" s="54" t="e">
        <f t="shared" si="29"/>
        <v>#NUM!</v>
      </c>
      <c r="CG58" s="54" t="e">
        <f t="shared" si="29"/>
        <v>#NUM!</v>
      </c>
      <c r="CH58" s="54" t="e">
        <f t="shared" si="29"/>
        <v>#NUM!</v>
      </c>
      <c r="CI58" s="54" t="e">
        <f t="shared" si="29"/>
        <v>#NUM!</v>
      </c>
      <c r="CJ58" s="54" t="e">
        <f t="shared" si="29"/>
        <v>#NUM!</v>
      </c>
      <c r="CK58" s="54" t="e">
        <f t="shared" si="29"/>
        <v>#NUM!</v>
      </c>
      <c r="CL58" s="54">
        <f t="shared" si="29"/>
        <v>328</v>
      </c>
      <c r="CM58" s="28"/>
      <c r="CN58" s="54">
        <f>MEDIAN(CN5:CN52)</f>
        <v>4</v>
      </c>
      <c r="CO58" s="54">
        <f>MEDIAN(CO5:CO52)</f>
        <v>1814.5</v>
      </c>
      <c r="CP58" s="28"/>
      <c r="CQ58" s="54">
        <f>MEDIAN(CQ5:CQ52)</f>
        <v>25543</v>
      </c>
      <c r="CR58" s="54">
        <f>MEDIAN(CR5:CR52)</f>
        <v>14453</v>
      </c>
      <c r="CS58" s="54">
        <f>MEDIAN(CS5:CS52)</f>
        <v>897471</v>
      </c>
    </row>
    <row r="59" spans="1:97" x14ac:dyDescent="0.15">
      <c r="A59" s="45" t="s">
        <v>19</v>
      </c>
      <c r="B59" s="28"/>
      <c r="C59" s="53">
        <f t="shared" ref="C59:N59" si="30">PERCENTILE((C5:C52),0.25)</f>
        <v>558555.23499999999</v>
      </c>
      <c r="D59" s="53">
        <f t="shared" si="30"/>
        <v>52025.25</v>
      </c>
      <c r="E59" s="53">
        <f t="shared" si="30"/>
        <v>664933</v>
      </c>
      <c r="F59" s="53">
        <f t="shared" si="30"/>
        <v>3574432.75</v>
      </c>
      <c r="G59" s="53">
        <f t="shared" si="30"/>
        <v>19162</v>
      </c>
      <c r="H59" s="53">
        <f t="shared" si="30"/>
        <v>3646935</v>
      </c>
      <c r="I59" s="53">
        <f t="shared" si="30"/>
        <v>43522</v>
      </c>
      <c r="J59" s="53">
        <f t="shared" si="30"/>
        <v>144</v>
      </c>
      <c r="K59" s="53">
        <f t="shared" si="30"/>
        <v>45834.5</v>
      </c>
      <c r="L59" s="53">
        <f t="shared" si="30"/>
        <v>5386347.25</v>
      </c>
      <c r="M59" s="53">
        <f t="shared" si="30"/>
        <v>88977.75</v>
      </c>
      <c r="N59" s="53">
        <f t="shared" si="30"/>
        <v>5600791.75</v>
      </c>
      <c r="O59" s="28"/>
      <c r="P59" s="54">
        <f t="shared" ref="P59:AA59" si="31">PERCENTILE((P5:P52),0.25)</f>
        <v>454380</v>
      </c>
      <c r="Q59" s="54">
        <f t="shared" si="31"/>
        <v>219326</v>
      </c>
      <c r="R59" s="54">
        <f t="shared" si="31"/>
        <v>745374</v>
      </c>
      <c r="S59" s="54">
        <f t="shared" si="31"/>
        <v>79877</v>
      </c>
      <c r="T59" s="54">
        <f t="shared" si="31"/>
        <v>171</v>
      </c>
      <c r="U59" s="54">
        <f t="shared" si="31"/>
        <v>79967</v>
      </c>
      <c r="V59" s="54">
        <f t="shared" si="31"/>
        <v>30870</v>
      </c>
      <c r="W59" s="54">
        <f t="shared" si="31"/>
        <v>9062</v>
      </c>
      <c r="X59" s="54">
        <f t="shared" si="31"/>
        <v>52897</v>
      </c>
      <c r="Y59" s="54">
        <f t="shared" si="31"/>
        <v>590425</v>
      </c>
      <c r="Z59" s="54">
        <f t="shared" si="31"/>
        <v>235475</v>
      </c>
      <c r="AA59" s="54">
        <f t="shared" si="31"/>
        <v>952678</v>
      </c>
      <c r="AB59" s="28"/>
      <c r="AC59" s="54">
        <f t="shared" ref="AC59:AP59" si="32">PERCENTILE((AC5:AC52),0.25)</f>
        <v>10879</v>
      </c>
      <c r="AD59" s="54">
        <f t="shared" si="32"/>
        <v>768988</v>
      </c>
      <c r="AE59" s="54">
        <f t="shared" si="32"/>
        <v>29994.75</v>
      </c>
      <c r="AF59" s="54">
        <f t="shared" si="32"/>
        <v>1064093</v>
      </c>
      <c r="AG59" s="54">
        <f t="shared" si="32"/>
        <v>126012</v>
      </c>
      <c r="AH59" s="54">
        <f t="shared" si="32"/>
        <v>1826954</v>
      </c>
      <c r="AI59" s="54">
        <f t="shared" si="32"/>
        <v>0</v>
      </c>
      <c r="AJ59" s="54">
        <f t="shared" si="32"/>
        <v>2050027</v>
      </c>
      <c r="AK59" s="54">
        <f t="shared" si="32"/>
        <v>11940.5</v>
      </c>
      <c r="AL59" s="54">
        <f t="shared" si="32"/>
        <v>755.5</v>
      </c>
      <c r="AM59" s="54">
        <f t="shared" si="32"/>
        <v>6170</v>
      </c>
      <c r="AN59" s="54">
        <f t="shared" si="32"/>
        <v>3424712</v>
      </c>
      <c r="AO59" s="54">
        <f t="shared" si="32"/>
        <v>30277.75</v>
      </c>
      <c r="AP59" s="54">
        <f t="shared" si="32"/>
        <v>3060307</v>
      </c>
      <c r="AQ59" s="28"/>
      <c r="AR59" s="54">
        <f>PERCENTILE((AR5:AR52),0.25)</f>
        <v>1605.5</v>
      </c>
      <c r="AS59" s="54">
        <f>PERCENTILE((AS5:AS52),0.25)</f>
        <v>920</v>
      </c>
      <c r="AT59" s="54">
        <f>PERCENTILE((AT5:AT52),0.25)</f>
        <v>195.5</v>
      </c>
      <c r="AU59" s="28"/>
      <c r="AV59" s="53">
        <f t="shared" ref="AV59:BC59" si="33">PERCENTILE((AV5:AV52),0.25)</f>
        <v>3951449.5</v>
      </c>
      <c r="AW59" s="53">
        <f t="shared" si="33"/>
        <v>0</v>
      </c>
      <c r="AX59" s="53">
        <f t="shared" si="33"/>
        <v>4427652.5</v>
      </c>
      <c r="AY59" s="53">
        <f t="shared" si="33"/>
        <v>30638.5</v>
      </c>
      <c r="AZ59" s="53">
        <f t="shared" si="33"/>
        <v>4293725.25</v>
      </c>
      <c r="BA59" s="53">
        <f t="shared" si="33"/>
        <v>431341.75</v>
      </c>
      <c r="BB59" s="53">
        <f t="shared" si="33"/>
        <v>5600791.75</v>
      </c>
      <c r="BC59" s="53">
        <f t="shared" si="33"/>
        <v>10559184.810000001</v>
      </c>
      <c r="BD59" s="28"/>
      <c r="BE59" s="54">
        <f>PERCENTILE((BE5:BE52),0.25)</f>
        <v>40.200000000000003</v>
      </c>
      <c r="BF59" s="54">
        <f>PERCENTILE((BF5:BF52),0.25)</f>
        <v>0</v>
      </c>
      <c r="BG59" s="54">
        <f>PERCENTILE((BG5:BG52),0.25)</f>
        <v>42.337499999999999</v>
      </c>
      <c r="BH59" s="48"/>
      <c r="BI59" s="48"/>
      <c r="BJ59" s="48"/>
      <c r="BK59" s="48"/>
      <c r="BL59" s="48"/>
      <c r="BM59" s="48"/>
      <c r="BN59" s="48"/>
      <c r="BO59" s="48"/>
      <c r="BP59" s="48"/>
      <c r="BQ59" s="48"/>
      <c r="BR59" s="48"/>
      <c r="BS59" s="28"/>
      <c r="BT59" s="54" t="e">
        <f t="shared" ref="BT59:CL59" si="34">PERCENTILE((BT5:BT52),0.25)</f>
        <v>#NUM!</v>
      </c>
      <c r="BU59" s="54" t="e">
        <f t="shared" si="34"/>
        <v>#NUM!</v>
      </c>
      <c r="BV59" s="54" t="e">
        <f t="shared" si="34"/>
        <v>#NUM!</v>
      </c>
      <c r="BW59" s="54" t="e">
        <f t="shared" si="34"/>
        <v>#NUM!</v>
      </c>
      <c r="BX59" s="54" t="e">
        <f t="shared" si="34"/>
        <v>#NUM!</v>
      </c>
      <c r="BY59" s="54" t="e">
        <f t="shared" si="34"/>
        <v>#NUM!</v>
      </c>
      <c r="BZ59" s="54" t="e">
        <f t="shared" si="34"/>
        <v>#NUM!</v>
      </c>
      <c r="CA59" s="54" t="e">
        <f t="shared" si="34"/>
        <v>#NUM!</v>
      </c>
      <c r="CB59" s="54" t="e">
        <f t="shared" si="34"/>
        <v>#NUM!</v>
      </c>
      <c r="CC59" s="54" t="e">
        <f t="shared" si="34"/>
        <v>#NUM!</v>
      </c>
      <c r="CD59" s="54" t="e">
        <f t="shared" si="34"/>
        <v>#NUM!</v>
      </c>
      <c r="CE59" s="54" t="e">
        <f t="shared" si="34"/>
        <v>#NUM!</v>
      </c>
      <c r="CF59" s="54" t="e">
        <f t="shared" si="34"/>
        <v>#NUM!</v>
      </c>
      <c r="CG59" s="54" t="e">
        <f t="shared" si="34"/>
        <v>#NUM!</v>
      </c>
      <c r="CH59" s="54" t="e">
        <f t="shared" si="34"/>
        <v>#NUM!</v>
      </c>
      <c r="CI59" s="54" t="e">
        <f t="shared" si="34"/>
        <v>#NUM!</v>
      </c>
      <c r="CJ59" s="54" t="e">
        <f t="shared" si="34"/>
        <v>#NUM!</v>
      </c>
      <c r="CK59" s="54" t="e">
        <f t="shared" si="34"/>
        <v>#NUM!</v>
      </c>
      <c r="CL59" s="54">
        <f t="shared" si="34"/>
        <v>88.5</v>
      </c>
      <c r="CM59" s="28"/>
      <c r="CN59" s="54">
        <f>PERCENTILE((CN5:CN52),0.25)</f>
        <v>3</v>
      </c>
      <c r="CO59" s="54">
        <f>PERCENTILE((CO5:CO52),0.25)</f>
        <v>1114</v>
      </c>
      <c r="CP59" s="28"/>
      <c r="CQ59" s="54">
        <f>PERCENTILE((CQ5:CQ52),0.25)</f>
        <v>15243</v>
      </c>
      <c r="CR59" s="54">
        <f>PERCENTILE((CR5:CR52),0.25)</f>
        <v>2926</v>
      </c>
      <c r="CS59" s="54">
        <f>PERCENTILE((CS5:CS52),0.25)</f>
        <v>275497.25</v>
      </c>
    </row>
    <row r="60" spans="1:97" x14ac:dyDescent="0.15">
      <c r="A60" s="45" t="s">
        <v>18</v>
      </c>
      <c r="B60" s="28"/>
      <c r="C60" s="53">
        <f t="shared" ref="C60:N60" si="35">PERCENTILE((C5:C52),0.75)</f>
        <v>2169055.5</v>
      </c>
      <c r="D60" s="53">
        <f t="shared" si="35"/>
        <v>190324.25</v>
      </c>
      <c r="E60" s="53">
        <f t="shared" si="35"/>
        <v>2396702</v>
      </c>
      <c r="F60" s="53">
        <f t="shared" si="35"/>
        <v>9518513.25</v>
      </c>
      <c r="G60" s="53">
        <f t="shared" si="35"/>
        <v>145620</v>
      </c>
      <c r="H60" s="53">
        <f t="shared" si="35"/>
        <v>9749948.25</v>
      </c>
      <c r="I60" s="53">
        <f t="shared" si="35"/>
        <v>582630.5</v>
      </c>
      <c r="J60" s="53">
        <f t="shared" si="35"/>
        <v>7519</v>
      </c>
      <c r="K60" s="53">
        <f t="shared" si="35"/>
        <v>590506</v>
      </c>
      <c r="L60" s="53">
        <f t="shared" si="35"/>
        <v>12148245.5</v>
      </c>
      <c r="M60" s="53">
        <f t="shared" si="35"/>
        <v>345374.25</v>
      </c>
      <c r="N60" s="53">
        <f t="shared" si="35"/>
        <v>12836062.25</v>
      </c>
      <c r="O60" s="28"/>
      <c r="P60" s="54">
        <f t="shared" ref="P60:AA60" si="36">PERCENTILE((P5:P52),0.75)</f>
        <v>905356</v>
      </c>
      <c r="Q60" s="54">
        <f t="shared" si="36"/>
        <v>851170</v>
      </c>
      <c r="R60" s="54">
        <f t="shared" si="36"/>
        <v>1847770</v>
      </c>
      <c r="S60" s="54">
        <f t="shared" si="36"/>
        <v>149484</v>
      </c>
      <c r="T60" s="54">
        <f t="shared" si="36"/>
        <v>4354</v>
      </c>
      <c r="U60" s="54">
        <f t="shared" si="36"/>
        <v>150171</v>
      </c>
      <c r="V60" s="54">
        <f t="shared" si="36"/>
        <v>137541</v>
      </c>
      <c r="W60" s="54">
        <f t="shared" si="36"/>
        <v>41924</v>
      </c>
      <c r="X60" s="54">
        <f t="shared" si="36"/>
        <v>199717</v>
      </c>
      <c r="Y60" s="54">
        <f t="shared" si="36"/>
        <v>1296910</v>
      </c>
      <c r="Z60" s="54">
        <f t="shared" si="36"/>
        <v>909778</v>
      </c>
      <c r="AA60" s="54">
        <f t="shared" si="36"/>
        <v>2120809</v>
      </c>
      <c r="AB60" s="28"/>
      <c r="AC60" s="54">
        <f t="shared" ref="AC60:AP60" si="37">PERCENTILE((AC5:AC52),0.75)</f>
        <v>1661008</v>
      </c>
      <c r="AD60" s="54">
        <f t="shared" si="37"/>
        <v>3563668</v>
      </c>
      <c r="AE60" s="54">
        <f t="shared" si="37"/>
        <v>97232.5</v>
      </c>
      <c r="AF60" s="54">
        <f t="shared" si="37"/>
        <v>4779072.5</v>
      </c>
      <c r="AG60" s="54">
        <f t="shared" si="37"/>
        <v>936274</v>
      </c>
      <c r="AH60" s="54">
        <f t="shared" si="37"/>
        <v>4653288.75</v>
      </c>
      <c r="AI60" s="54">
        <f t="shared" si="37"/>
        <v>593</v>
      </c>
      <c r="AJ60" s="54">
        <f t="shared" si="37"/>
        <v>5185546.5</v>
      </c>
      <c r="AK60" s="54">
        <f t="shared" si="37"/>
        <v>210961</v>
      </c>
      <c r="AL60" s="54">
        <f t="shared" si="37"/>
        <v>4447.5</v>
      </c>
      <c r="AM60" s="54">
        <f t="shared" si="37"/>
        <v>187385</v>
      </c>
      <c r="AN60" s="54">
        <f t="shared" si="37"/>
        <v>10772169</v>
      </c>
      <c r="AO60" s="54">
        <f t="shared" si="37"/>
        <v>102286.25</v>
      </c>
      <c r="AP60" s="54">
        <f t="shared" si="37"/>
        <v>10707002.25</v>
      </c>
      <c r="AQ60" s="28"/>
      <c r="AR60" s="54">
        <f>PERCENTILE((AR5:AR52),0.75)</f>
        <v>5174</v>
      </c>
      <c r="AS60" s="54">
        <f>PERCENTILE((AS5:AS52),0.75)</f>
        <v>3672.5</v>
      </c>
      <c r="AT60" s="54">
        <f>PERCENTILE((AT5:AT52),0.75)</f>
        <v>1106</v>
      </c>
      <c r="AU60" s="28"/>
      <c r="AV60" s="53">
        <f t="shared" ref="AV60:BC60" si="38">PERCENTILE((AV5:AV52),0.75)</f>
        <v>9660487.5</v>
      </c>
      <c r="AW60" s="53">
        <f t="shared" si="38"/>
        <v>805988</v>
      </c>
      <c r="AX60" s="53">
        <f t="shared" si="38"/>
        <v>10831849.5</v>
      </c>
      <c r="AY60" s="53">
        <f t="shared" si="38"/>
        <v>401104.5</v>
      </c>
      <c r="AZ60" s="53">
        <f t="shared" si="38"/>
        <v>10592025.5</v>
      </c>
      <c r="BA60" s="53">
        <f t="shared" si="38"/>
        <v>1827726.25</v>
      </c>
      <c r="BB60" s="53">
        <f t="shared" si="38"/>
        <v>12822030.5</v>
      </c>
      <c r="BC60" s="53">
        <f t="shared" si="38"/>
        <v>24845222</v>
      </c>
      <c r="BD60" s="28"/>
      <c r="BE60" s="54">
        <f>PERCENTILE((BE5:BE52),0.75)</f>
        <v>99.9</v>
      </c>
      <c r="BF60" s="54">
        <f>PERCENTILE((BF5:BF52),0.75)</f>
        <v>7.5</v>
      </c>
      <c r="BG60" s="54">
        <f>PERCENTILE((BG5:BG52),0.75)</f>
        <v>101.05</v>
      </c>
      <c r="BH60" s="48"/>
      <c r="BI60" s="48"/>
      <c r="BJ60" s="48"/>
      <c r="BK60" s="48"/>
      <c r="BL60" s="48"/>
      <c r="BM60" s="48"/>
      <c r="BN60" s="48"/>
      <c r="BO60" s="48"/>
      <c r="BP60" s="48"/>
      <c r="BQ60" s="48"/>
      <c r="BR60" s="48"/>
      <c r="BS60" s="28"/>
      <c r="BT60" s="54" t="e">
        <f t="shared" ref="BT60:CL60" si="39">PERCENTILE((BT5:BT52),0.75)</f>
        <v>#NUM!</v>
      </c>
      <c r="BU60" s="54" t="e">
        <f t="shared" si="39"/>
        <v>#NUM!</v>
      </c>
      <c r="BV60" s="54" t="e">
        <f t="shared" si="39"/>
        <v>#NUM!</v>
      </c>
      <c r="BW60" s="54" t="e">
        <f t="shared" si="39"/>
        <v>#NUM!</v>
      </c>
      <c r="BX60" s="54" t="e">
        <f t="shared" si="39"/>
        <v>#NUM!</v>
      </c>
      <c r="BY60" s="54" t="e">
        <f t="shared" si="39"/>
        <v>#NUM!</v>
      </c>
      <c r="BZ60" s="54" t="e">
        <f t="shared" si="39"/>
        <v>#NUM!</v>
      </c>
      <c r="CA60" s="54" t="e">
        <f t="shared" si="39"/>
        <v>#NUM!</v>
      </c>
      <c r="CB60" s="54" t="e">
        <f t="shared" si="39"/>
        <v>#NUM!</v>
      </c>
      <c r="CC60" s="54" t="e">
        <f t="shared" si="39"/>
        <v>#NUM!</v>
      </c>
      <c r="CD60" s="54" t="e">
        <f t="shared" si="39"/>
        <v>#NUM!</v>
      </c>
      <c r="CE60" s="54" t="e">
        <f t="shared" si="39"/>
        <v>#NUM!</v>
      </c>
      <c r="CF60" s="54" t="e">
        <f t="shared" si="39"/>
        <v>#NUM!</v>
      </c>
      <c r="CG60" s="54" t="e">
        <f t="shared" si="39"/>
        <v>#NUM!</v>
      </c>
      <c r="CH60" s="54" t="e">
        <f t="shared" si="39"/>
        <v>#NUM!</v>
      </c>
      <c r="CI60" s="54" t="e">
        <f t="shared" si="39"/>
        <v>#NUM!</v>
      </c>
      <c r="CJ60" s="54" t="e">
        <f t="shared" si="39"/>
        <v>#NUM!</v>
      </c>
      <c r="CK60" s="54" t="e">
        <f t="shared" si="39"/>
        <v>#NUM!</v>
      </c>
      <c r="CL60" s="54">
        <f t="shared" si="39"/>
        <v>1216</v>
      </c>
      <c r="CM60" s="28"/>
      <c r="CN60" s="54">
        <f>PERCENTILE((CN5:CN52),0.75)</f>
        <v>6</v>
      </c>
      <c r="CO60" s="54">
        <f>PERCENTILE((CO5:CO52),0.75)</f>
        <v>2811.25</v>
      </c>
      <c r="CP60" s="28"/>
      <c r="CQ60" s="54">
        <f>PERCENTILE((CQ5:CQ52),0.75)</f>
        <v>61184.75</v>
      </c>
      <c r="CR60" s="54">
        <f>PERCENTILE((CR5:CR52),0.75)</f>
        <v>39095</v>
      </c>
      <c r="CS60" s="54">
        <f>PERCENTILE((CS5:CS52),0.75)</f>
        <v>1765591.75</v>
      </c>
    </row>
    <row r="61" spans="1:97" x14ac:dyDescent="0.15">
      <c r="A61" s="45" t="s">
        <v>17</v>
      </c>
      <c r="B61" s="28"/>
      <c r="C61" s="47">
        <f t="shared" ref="C61:N61" si="40">COUNTIF(C5:C52,"&lt;&gt;")-COUNTIF(C5:C52,"CP")-COUNTIF(C5:C52,"NU")-COUNTIF(C5:C52,"In Progress")</f>
        <v>46</v>
      </c>
      <c r="D61" s="47">
        <f t="shared" si="40"/>
        <v>46</v>
      </c>
      <c r="E61" s="47">
        <f t="shared" si="40"/>
        <v>46</v>
      </c>
      <c r="F61" s="47">
        <f t="shared" si="40"/>
        <v>46</v>
      </c>
      <c r="G61" s="47">
        <f t="shared" si="40"/>
        <v>46</v>
      </c>
      <c r="H61" s="47">
        <f t="shared" si="40"/>
        <v>46</v>
      </c>
      <c r="I61" s="47">
        <f t="shared" si="40"/>
        <v>43</v>
      </c>
      <c r="J61" s="47">
        <f t="shared" si="40"/>
        <v>37</v>
      </c>
      <c r="K61" s="47">
        <f t="shared" si="40"/>
        <v>43</v>
      </c>
      <c r="L61" s="47">
        <f t="shared" si="40"/>
        <v>46</v>
      </c>
      <c r="M61" s="47">
        <f t="shared" si="40"/>
        <v>46</v>
      </c>
      <c r="N61" s="47">
        <f t="shared" si="40"/>
        <v>46</v>
      </c>
      <c r="O61" s="28"/>
      <c r="P61" s="47">
        <f t="shared" ref="P61:AA61" si="41">COUNTIF(P5:P52,"&lt;&gt;")-COUNTIF(P5:P52,"CP")-COUNTIF(P5:P52,"NU")-COUNTIF(P5:P52,"In Progress")</f>
        <v>46</v>
      </c>
      <c r="Q61" s="47">
        <f t="shared" si="41"/>
        <v>46</v>
      </c>
      <c r="R61" s="47">
        <f t="shared" si="41"/>
        <v>46</v>
      </c>
      <c r="S61" s="47">
        <f t="shared" si="41"/>
        <v>46</v>
      </c>
      <c r="T61" s="47">
        <f t="shared" si="41"/>
        <v>46</v>
      </c>
      <c r="U61" s="47">
        <f t="shared" si="41"/>
        <v>46</v>
      </c>
      <c r="V61" s="47">
        <f t="shared" si="41"/>
        <v>46</v>
      </c>
      <c r="W61" s="47">
        <f t="shared" si="41"/>
        <v>46</v>
      </c>
      <c r="X61" s="47">
        <f t="shared" si="41"/>
        <v>46</v>
      </c>
      <c r="Y61" s="47">
        <f t="shared" si="41"/>
        <v>46</v>
      </c>
      <c r="Z61" s="47">
        <f t="shared" si="41"/>
        <v>46</v>
      </c>
      <c r="AA61" s="47">
        <f t="shared" si="41"/>
        <v>46</v>
      </c>
      <c r="AB61" s="28"/>
      <c r="AC61" s="47">
        <f t="shared" ref="AC61:AP61" si="42">COUNTIF(AC5:AC52,"&lt;&gt;")-COUNTIF(AC5:AC52,"CP")-COUNTIF(AC5:AC52,"NU")-COUNTIF(AC5:AC52,"In Progress")</f>
        <v>40</v>
      </c>
      <c r="AD61" s="47">
        <f t="shared" si="42"/>
        <v>40</v>
      </c>
      <c r="AE61" s="47">
        <f t="shared" si="42"/>
        <v>45</v>
      </c>
      <c r="AF61" s="47">
        <f t="shared" si="42"/>
        <v>44</v>
      </c>
      <c r="AG61" s="47">
        <f t="shared" si="42"/>
        <v>38</v>
      </c>
      <c r="AH61" s="47">
        <f t="shared" si="42"/>
        <v>41</v>
      </c>
      <c r="AI61" s="47">
        <f t="shared" si="42"/>
        <v>35</v>
      </c>
      <c r="AJ61" s="47">
        <f t="shared" si="42"/>
        <v>44</v>
      </c>
      <c r="AK61" s="47">
        <f t="shared" si="42"/>
        <v>37</v>
      </c>
      <c r="AL61" s="47">
        <f t="shared" si="42"/>
        <v>41</v>
      </c>
      <c r="AM61" s="47">
        <f t="shared" si="42"/>
        <v>42</v>
      </c>
      <c r="AN61" s="47">
        <f t="shared" si="42"/>
        <v>42</v>
      </c>
      <c r="AO61" s="47">
        <f t="shared" si="42"/>
        <v>45</v>
      </c>
      <c r="AP61" s="47">
        <f t="shared" si="42"/>
        <v>45</v>
      </c>
      <c r="AQ61" s="28"/>
      <c r="AR61" s="47">
        <f>COUNTIF(AR5:AR52,"&lt;&gt;")-COUNTIF(AR5:AR52,"CP")-COUNTIF(AR5:AR52,"NU")-COUNTIF(AR5:AR52,"In Progress")</f>
        <v>43</v>
      </c>
      <c r="AS61" s="47">
        <f>COUNTIF(AS5:AS52,"&lt;&gt;")-COUNTIF(AS5:AS52,"CP")-COUNTIF(AS5:AS52,"NU")-COUNTIF(AS5:AS52,"In Progress")</f>
        <v>43</v>
      </c>
      <c r="AT61" s="47">
        <f>COUNTIF(AT5:AT52,"&lt;&gt;")-COUNTIF(AT5:AT52,"CP")-COUNTIF(AT5:AT52,"NU")-COUNTIF(AT5:AT52,"In Progress")</f>
        <v>43</v>
      </c>
      <c r="AU61" s="28"/>
      <c r="AV61" s="47">
        <f t="shared" ref="AV61:BC61" si="43">COUNTIF(AV5:AV52,"&lt;&gt;")-COUNTIF(AV5:AV52,"CP")-COUNTIF(AV5:AV52,"NU")-COUNTIF(AV5:AV52,"In Progress")</f>
        <v>43</v>
      </c>
      <c r="AW61" s="47">
        <f t="shared" si="43"/>
        <v>33</v>
      </c>
      <c r="AX61" s="47">
        <f t="shared" si="43"/>
        <v>42</v>
      </c>
      <c r="AY61" s="47">
        <f t="shared" si="43"/>
        <v>43</v>
      </c>
      <c r="AZ61" s="47">
        <f t="shared" si="43"/>
        <v>44</v>
      </c>
      <c r="BA61" s="47">
        <f t="shared" si="43"/>
        <v>44</v>
      </c>
      <c r="BB61" s="47">
        <f t="shared" si="43"/>
        <v>46</v>
      </c>
      <c r="BC61" s="47">
        <f t="shared" si="43"/>
        <v>44</v>
      </c>
      <c r="BD61" s="28"/>
      <c r="BE61" s="47">
        <f>COUNTIF(BE5:BE52,"&lt;&gt;")-COUNTIF(BE5:BE52,"CP")-COUNTIF(BE5:BE52,"NU")-COUNTIF(BE5:BE52,"In Progress")</f>
        <v>45</v>
      </c>
      <c r="BF61" s="47">
        <f>COUNTIF(BF5:BF52,"&lt;&gt;")-COUNTIF(BF5:BF52,"CP")-COUNTIF(BF5:BF52,"NU")-COUNTIF(BF5:BF52,"In Progress")</f>
        <v>41</v>
      </c>
      <c r="BG61" s="47">
        <f>COUNTIF(BG5:BG52,"&lt;&gt;")-COUNTIF(BG5:BG52,"CP")-COUNTIF(BG5:BG52,"NU")-COUNTIF(BG5:BG52,"In Progress")</f>
        <v>44</v>
      </c>
      <c r="BH61" s="48"/>
      <c r="BI61" s="48"/>
      <c r="BJ61" s="48"/>
      <c r="BK61" s="48"/>
      <c r="BL61" s="48"/>
      <c r="BM61" s="48"/>
      <c r="BN61" s="48"/>
      <c r="BO61" s="48"/>
      <c r="BP61" s="48"/>
      <c r="BQ61" s="48"/>
      <c r="BR61" s="48"/>
      <c r="BS61" s="28"/>
      <c r="BT61" s="47">
        <f t="shared" ref="BT61:CL61" si="44">COUNTIF(BT5:BT52,"&lt;&gt;")-COUNTIF(BT5:BT52,"CP")-COUNTIF(BT5:BT52,"NU")-COUNTIF(BT5:BT52,"In Progress")</f>
        <v>0</v>
      </c>
      <c r="BU61" s="47">
        <f t="shared" si="44"/>
        <v>0</v>
      </c>
      <c r="BV61" s="47">
        <f t="shared" si="44"/>
        <v>0</v>
      </c>
      <c r="BW61" s="47">
        <f t="shared" si="44"/>
        <v>0</v>
      </c>
      <c r="BX61" s="47">
        <f t="shared" si="44"/>
        <v>0</v>
      </c>
      <c r="BY61" s="47">
        <f t="shared" si="44"/>
        <v>0</v>
      </c>
      <c r="BZ61" s="47">
        <f t="shared" si="44"/>
        <v>0</v>
      </c>
      <c r="CA61" s="47">
        <f t="shared" si="44"/>
        <v>0</v>
      </c>
      <c r="CB61" s="47">
        <f t="shared" si="44"/>
        <v>0</v>
      </c>
      <c r="CC61" s="47">
        <f t="shared" si="44"/>
        <v>0</v>
      </c>
      <c r="CD61" s="47">
        <f t="shared" si="44"/>
        <v>0</v>
      </c>
      <c r="CE61" s="47">
        <f t="shared" si="44"/>
        <v>0</v>
      </c>
      <c r="CF61" s="47">
        <f t="shared" si="44"/>
        <v>0</v>
      </c>
      <c r="CG61" s="47">
        <f t="shared" si="44"/>
        <v>0</v>
      </c>
      <c r="CH61" s="47">
        <f t="shared" si="44"/>
        <v>0</v>
      </c>
      <c r="CI61" s="47">
        <f t="shared" si="44"/>
        <v>0</v>
      </c>
      <c r="CJ61" s="47">
        <f t="shared" si="44"/>
        <v>0</v>
      </c>
      <c r="CK61" s="47">
        <f t="shared" si="44"/>
        <v>0</v>
      </c>
      <c r="CL61" s="47">
        <f t="shared" si="44"/>
        <v>43</v>
      </c>
      <c r="CM61" s="28"/>
      <c r="CN61" s="47">
        <f>COUNTIF(CN5:CN52,"&lt;&gt;")-COUNTIF(CN5:CN52,"CP")-COUNTIF(CN5:CN52,"NU")-COUNTIF(CN5:CN52,"In Progress")</f>
        <v>45</v>
      </c>
      <c r="CO61" s="47">
        <f>COUNTIF(CO5:CO52,"&lt;&gt;")-COUNTIF(CO5:CO52,"CP")-COUNTIF(CO5:CO52,"NU")-COUNTIF(CO5:CO52,"In Progress")</f>
        <v>42</v>
      </c>
      <c r="CP61" s="28"/>
      <c r="CQ61" s="47">
        <f>COUNTIF(CQ5:CQ52,"&lt;&gt;")-COUNTIF(CQ5:CQ52,"CP")-COUNTIF(CQ5:CQ52,"NU")-COUNTIF(CQ5:CQ52,"In Progress")</f>
        <v>44</v>
      </c>
      <c r="CR61" s="47">
        <f>COUNTIF(CR5:CR52,"&lt;&gt;")-COUNTIF(CR5:CR52,"CP")-COUNTIF(CR5:CR52,"NU")-COUNTIF(CR5:CR52,"In Progress")</f>
        <v>44</v>
      </c>
      <c r="CS61" s="47">
        <f>COUNTIF(CS5:CS52,"&lt;&gt;")-COUNTIF(CS5:CS52,"CP")-COUNTIF(CS5:CS52,"NU")-COUNTIF(CS5:CS52,"In Progress")</f>
        <v>38</v>
      </c>
    </row>
  </sheetData>
  <mergeCells count="9">
    <mergeCell ref="BT1:CL1"/>
    <mergeCell ref="CN1:CO1"/>
    <mergeCell ref="CQ1:CS1"/>
    <mergeCell ref="C1:N1"/>
    <mergeCell ref="P1:AA1"/>
    <mergeCell ref="AC1:AP1"/>
    <mergeCell ref="AR1:AT1"/>
    <mergeCell ref="AV1:BC1"/>
    <mergeCell ref="BE1:BR1"/>
  </mergeCells>
  <printOptions gridLines="1" gridLinesSet="0"/>
  <pageMargins left="0.75" right="0.75" top="1" bottom="1" header="0.5" footer="0.5"/>
  <pageSetup paperSize="9" scale="72" fitToWidth="0" fitToHeight="0" orientation="landscape" r:id="rId1"/>
  <headerFooter alignWithMargins="0">
    <oddFooter>&amp;LPrinted &amp;D&amp;RPage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39"/>
  <sheetViews>
    <sheetView zoomScaleNormal="100" workbookViewId="0"/>
  </sheetViews>
  <sheetFormatPr baseColWidth="10" defaultColWidth="8.83203125" defaultRowHeight="15" x14ac:dyDescent="0.2"/>
  <cols>
    <col min="1" max="1" width="78.5" customWidth="1"/>
    <col min="2" max="3" width="18.6640625" customWidth="1"/>
    <col min="4" max="5" width="10.1640625" bestFit="1" customWidth="1"/>
  </cols>
  <sheetData>
    <row r="1" spans="1:3" x14ac:dyDescent="0.2">
      <c r="A1" t="s">
        <v>212</v>
      </c>
      <c r="B1" s="12" t="s">
        <v>0</v>
      </c>
      <c r="C1" s="12" t="s">
        <v>1</v>
      </c>
    </row>
    <row r="2" spans="1:3" x14ac:dyDescent="0.2">
      <c r="A2" s="11"/>
      <c r="B2" s="10">
        <v>2020</v>
      </c>
      <c r="C2" s="10">
        <v>2020</v>
      </c>
    </row>
    <row r="3" spans="1:3" x14ac:dyDescent="0.2">
      <c r="A3" s="2" t="s">
        <v>2</v>
      </c>
    </row>
    <row r="4" spans="1:3" x14ac:dyDescent="0.2">
      <c r="A4" t="s">
        <v>3</v>
      </c>
      <c r="B4" s="6">
        <v>744080049.99000001</v>
      </c>
      <c r="C4" s="6">
        <v>139877764</v>
      </c>
    </row>
    <row r="5" spans="1:3" x14ac:dyDescent="0.2">
      <c r="A5" t="s">
        <v>4</v>
      </c>
      <c r="B5" s="6">
        <v>308070445.54000002</v>
      </c>
      <c r="C5" s="6">
        <v>49181548</v>
      </c>
    </row>
    <row r="6" spans="1:3" x14ac:dyDescent="0.2">
      <c r="A6" t="s">
        <v>5</v>
      </c>
      <c r="B6" s="1">
        <f>B5/B4</f>
        <v>0.4140286324625157</v>
      </c>
      <c r="C6" s="1">
        <f>C5/C4</f>
        <v>0.35160376169581892</v>
      </c>
    </row>
    <row r="7" spans="1:3" x14ac:dyDescent="0.2">
      <c r="A7" t="s">
        <v>6</v>
      </c>
      <c r="B7" s="6">
        <v>384036703</v>
      </c>
      <c r="C7" s="6">
        <v>80765323</v>
      </c>
    </row>
    <row r="8" spans="1:3" x14ac:dyDescent="0.2">
      <c r="A8" t="s">
        <v>7</v>
      </c>
      <c r="B8" s="1">
        <f>B7/B4</f>
        <v>0.51612283248981239</v>
      </c>
      <c r="C8" s="1">
        <f>C7/C4</f>
        <v>0.5773992998629861</v>
      </c>
    </row>
    <row r="9" spans="1:3" x14ac:dyDescent="0.2">
      <c r="A9" s="11" t="s">
        <v>8</v>
      </c>
      <c r="B9" s="15">
        <f>AVERAGE(B7/B28)</f>
        <v>326.22477882120086</v>
      </c>
      <c r="C9" s="15">
        <f>AVERAGE(C7/C28)</f>
        <v>504.71071658449097</v>
      </c>
    </row>
    <row r="10" spans="1:3" x14ac:dyDescent="0.2">
      <c r="A10" s="2" t="s">
        <v>9</v>
      </c>
    </row>
    <row r="11" spans="1:3" x14ac:dyDescent="0.2">
      <c r="A11" t="s">
        <v>202</v>
      </c>
      <c r="B11">
        <f>'CAUL 2020'!R53+'CAUL 2020'!X53</f>
        <v>55285047</v>
      </c>
      <c r="C11" s="4">
        <v>11619698</v>
      </c>
    </row>
    <row r="12" spans="1:3" x14ac:dyDescent="0.2">
      <c r="A12" t="s">
        <v>195</v>
      </c>
      <c r="B12" s="4">
        <v>28153200</v>
      </c>
      <c r="C12" s="4">
        <v>5747528</v>
      </c>
    </row>
    <row r="13" spans="1:3" x14ac:dyDescent="0.2">
      <c r="A13" t="s">
        <v>196</v>
      </c>
      <c r="B13" s="1">
        <f>B12/B11</f>
        <v>0.50923715412596104</v>
      </c>
      <c r="C13" s="1">
        <f>C12/C11</f>
        <v>0.49463660759513717</v>
      </c>
    </row>
    <row r="14" spans="1:3" x14ac:dyDescent="0.2">
      <c r="A14" t="s">
        <v>201</v>
      </c>
      <c r="B14" s="4">
        <v>4594046</v>
      </c>
      <c r="C14" s="4">
        <v>877669</v>
      </c>
    </row>
    <row r="15" spans="1:3" x14ac:dyDescent="0.2">
      <c r="A15" s="16" t="s">
        <v>203</v>
      </c>
      <c r="B15" s="4">
        <v>4340884</v>
      </c>
      <c r="C15" s="4">
        <v>861530</v>
      </c>
    </row>
    <row r="16" spans="1:3" x14ac:dyDescent="0.2">
      <c r="A16" s="11" t="s">
        <v>204</v>
      </c>
      <c r="B16" s="13">
        <f>B15/B14</f>
        <v>0.94489345557271298</v>
      </c>
      <c r="C16" s="13">
        <f>C15/C14</f>
        <v>0.98161151869326591</v>
      </c>
    </row>
    <row r="17" spans="1:5" x14ac:dyDescent="0.2">
      <c r="A17" s="2" t="s">
        <v>10</v>
      </c>
    </row>
    <row r="18" spans="1:5" x14ac:dyDescent="0.2">
      <c r="A18" t="s">
        <v>11</v>
      </c>
      <c r="B18" s="4">
        <v>38296</v>
      </c>
      <c r="C18" s="4">
        <v>6054</v>
      </c>
    </row>
    <row r="19" spans="1:5" x14ac:dyDescent="0.2">
      <c r="A19" t="s">
        <v>182</v>
      </c>
      <c r="B19" s="4">
        <v>130774155</v>
      </c>
      <c r="C19" s="4">
        <v>16520702</v>
      </c>
    </row>
    <row r="20" spans="1:5" x14ac:dyDescent="0.2">
      <c r="A20" t="s">
        <v>183</v>
      </c>
      <c r="B20" s="4">
        <v>148507134</v>
      </c>
      <c r="C20" s="4">
        <v>19715532</v>
      </c>
      <c r="D20" s="4"/>
    </row>
    <row r="21" spans="1:5" x14ac:dyDescent="0.2">
      <c r="A21" s="22" t="s">
        <v>184</v>
      </c>
      <c r="B21" s="4">
        <v>17365023</v>
      </c>
      <c r="C21" s="4">
        <v>3631512</v>
      </c>
    </row>
    <row r="22" spans="1:5" x14ac:dyDescent="0.2">
      <c r="A22" s="11" t="s">
        <v>180</v>
      </c>
      <c r="B22" s="14">
        <v>287842966</v>
      </c>
      <c r="C22" s="14">
        <v>41049509</v>
      </c>
      <c r="E22" s="4"/>
    </row>
    <row r="23" spans="1:5" x14ac:dyDescent="0.2">
      <c r="A23" s="2" t="s">
        <v>197</v>
      </c>
    </row>
    <row r="24" spans="1:5" x14ac:dyDescent="0.2">
      <c r="A24" t="s">
        <v>199</v>
      </c>
      <c r="B24" s="21">
        <v>1650867</v>
      </c>
      <c r="C24" s="21">
        <v>135712</v>
      </c>
    </row>
    <row r="25" spans="1:5" x14ac:dyDescent="0.2">
      <c r="A25" s="22" t="s">
        <v>198</v>
      </c>
      <c r="B25" s="21">
        <v>1313111</v>
      </c>
      <c r="C25" s="21">
        <v>35136</v>
      </c>
    </row>
    <row r="26" spans="1:5" x14ac:dyDescent="0.2">
      <c r="A26" s="11" t="s">
        <v>200</v>
      </c>
      <c r="B26" s="14">
        <v>38129785</v>
      </c>
      <c r="C26" s="14">
        <v>7354330</v>
      </c>
    </row>
    <row r="27" spans="1:5" x14ac:dyDescent="0.2">
      <c r="A27" s="2" t="s">
        <v>13</v>
      </c>
    </row>
    <row r="28" spans="1:5" x14ac:dyDescent="0.2">
      <c r="A28" t="s">
        <v>14</v>
      </c>
      <c r="B28" s="4">
        <v>1177215</v>
      </c>
      <c r="C28" s="4">
        <v>160023</v>
      </c>
    </row>
    <row r="29" spans="1:5" x14ac:dyDescent="0.2">
      <c r="A29" t="s">
        <v>15</v>
      </c>
      <c r="B29">
        <v>2963.2199999999984</v>
      </c>
      <c r="C29">
        <v>715.80000000000007</v>
      </c>
    </row>
    <row r="30" spans="1:5" x14ac:dyDescent="0.2">
      <c r="A30" t="s">
        <v>16</v>
      </c>
      <c r="B30" s="5">
        <f>B29/B28*100</f>
        <v>0.25171442769587532</v>
      </c>
      <c r="C30" s="5">
        <f>C29/C28*100</f>
        <v>0.44731069908700632</v>
      </c>
    </row>
    <row r="31" spans="1:5" x14ac:dyDescent="0.2">
      <c r="A31" s="7"/>
      <c r="B31" s="6"/>
      <c r="C31" s="6"/>
    </row>
    <row r="32" spans="1:5" x14ac:dyDescent="0.2">
      <c r="A32" s="7"/>
      <c r="B32" s="6"/>
      <c r="C32" s="6"/>
    </row>
    <row r="33" spans="1:3" x14ac:dyDescent="0.2">
      <c r="A33" s="7"/>
      <c r="B33" s="7"/>
      <c r="C33" s="7"/>
    </row>
    <row r="34" spans="1:3" x14ac:dyDescent="0.2">
      <c r="A34" s="7"/>
      <c r="B34" s="7"/>
      <c r="C34" s="7"/>
    </row>
    <row r="35" spans="1:3" x14ac:dyDescent="0.2">
      <c r="A35" s="7"/>
      <c r="B35" s="7"/>
      <c r="C35" s="7"/>
    </row>
    <row r="36" spans="1:3" x14ac:dyDescent="0.2">
      <c r="A36" s="7"/>
      <c r="B36" s="7"/>
      <c r="C36" s="7"/>
    </row>
    <row r="37" spans="1:3" x14ac:dyDescent="0.2">
      <c r="A37" s="7"/>
      <c r="B37" s="7"/>
      <c r="C37" s="7"/>
    </row>
    <row r="38" spans="1:3" x14ac:dyDescent="0.2">
      <c r="A38" s="7"/>
      <c r="B38" s="7"/>
      <c r="C38" s="7"/>
    </row>
    <row r="39" spans="1:3" x14ac:dyDescent="0.2">
      <c r="A39" s="7"/>
      <c r="B39" s="7"/>
      <c r="C39" s="7"/>
    </row>
  </sheetData>
  <pageMargins left="0.70866141732283472" right="0.70866141732283472" top="0.74803149606299213" bottom="0.74803149606299213" header="0.31496062992125984" footer="0.31496062992125984"/>
  <pageSetup paperSize="9" scale="75"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37"/>
  <sheetViews>
    <sheetView zoomScaleNormal="100" workbookViewId="0"/>
  </sheetViews>
  <sheetFormatPr baseColWidth="10" defaultColWidth="8.83203125" defaultRowHeight="15" x14ac:dyDescent="0.2"/>
  <cols>
    <col min="1" max="1" width="69.5" bestFit="1" customWidth="1"/>
    <col min="2" max="2" width="101.5" style="3" customWidth="1"/>
  </cols>
  <sheetData>
    <row r="1" spans="1:2" x14ac:dyDescent="0.2">
      <c r="A1" s="2" t="s">
        <v>2</v>
      </c>
      <c r="B1" s="17"/>
    </row>
    <row r="2" spans="1:2" ht="16" x14ac:dyDescent="0.2">
      <c r="A2" t="s">
        <v>3</v>
      </c>
      <c r="B2" s="18" t="s">
        <v>133</v>
      </c>
    </row>
    <row r="3" spans="1:2" ht="16" x14ac:dyDescent="0.2">
      <c r="A3" t="s">
        <v>4</v>
      </c>
      <c r="B3" s="18" t="s">
        <v>175</v>
      </c>
    </row>
    <row r="4" spans="1:2" x14ac:dyDescent="0.2">
      <c r="A4" t="s">
        <v>5</v>
      </c>
      <c r="B4" s="9" t="s">
        <v>188</v>
      </c>
    </row>
    <row r="5" spans="1:2" ht="16" x14ac:dyDescent="0.2">
      <c r="A5" t="s">
        <v>6</v>
      </c>
      <c r="B5" s="18" t="s">
        <v>75</v>
      </c>
    </row>
    <row r="6" spans="1:2" ht="16" x14ac:dyDescent="0.2">
      <c r="A6" t="s">
        <v>7</v>
      </c>
      <c r="B6" s="20" t="s">
        <v>176</v>
      </c>
    </row>
    <row r="7" spans="1:2" ht="16" x14ac:dyDescent="0.2">
      <c r="A7" s="11" t="s">
        <v>8</v>
      </c>
      <c r="B7" s="26" t="s">
        <v>82</v>
      </c>
    </row>
    <row r="8" spans="1:2" x14ac:dyDescent="0.2">
      <c r="A8" s="2" t="s">
        <v>9</v>
      </c>
      <c r="B8" s="17"/>
    </row>
    <row r="9" spans="1:2" x14ac:dyDescent="0.2">
      <c r="A9" t="s">
        <v>191</v>
      </c>
      <c r="B9" s="17" t="s">
        <v>179</v>
      </c>
    </row>
    <row r="10" spans="1:2" x14ac:dyDescent="0.2">
      <c r="A10" t="s">
        <v>195</v>
      </c>
      <c r="B10" s="17" t="s">
        <v>76</v>
      </c>
    </row>
    <row r="11" spans="1:2" x14ac:dyDescent="0.2">
      <c r="A11" t="s">
        <v>196</v>
      </c>
      <c r="B11" s="9" t="s">
        <v>178</v>
      </c>
    </row>
    <row r="12" spans="1:2" x14ac:dyDescent="0.2">
      <c r="A12" t="s">
        <v>192</v>
      </c>
      <c r="B12" s="17" t="s">
        <v>77</v>
      </c>
    </row>
    <row r="13" spans="1:2" x14ac:dyDescent="0.2">
      <c r="A13" s="16" t="s">
        <v>193</v>
      </c>
      <c r="B13" s="19" t="s">
        <v>78</v>
      </c>
    </row>
    <row r="14" spans="1:2" x14ac:dyDescent="0.2">
      <c r="A14" s="11" t="s">
        <v>194</v>
      </c>
      <c r="B14" s="25" t="s">
        <v>177</v>
      </c>
    </row>
    <row r="15" spans="1:2" x14ac:dyDescent="0.2">
      <c r="A15" s="2" t="s">
        <v>10</v>
      </c>
      <c r="B15" s="17"/>
    </row>
    <row r="16" spans="1:2" x14ac:dyDescent="0.2">
      <c r="A16" t="s">
        <v>11</v>
      </c>
      <c r="B16" s="17" t="s">
        <v>81</v>
      </c>
    </row>
    <row r="17" spans="1:2" x14ac:dyDescent="0.2">
      <c r="A17" t="s">
        <v>182</v>
      </c>
      <c r="B17" s="17" t="s">
        <v>181</v>
      </c>
    </row>
    <row r="18" spans="1:2" x14ac:dyDescent="0.2">
      <c r="A18" t="s">
        <v>183</v>
      </c>
      <c r="B18" s="17" t="s">
        <v>117</v>
      </c>
    </row>
    <row r="19" spans="1:2" x14ac:dyDescent="0.2">
      <c r="A19" s="22" t="s">
        <v>184</v>
      </c>
      <c r="B19" s="23" t="s">
        <v>120</v>
      </c>
    </row>
    <row r="20" spans="1:2" x14ac:dyDescent="0.2">
      <c r="A20" s="11" t="s">
        <v>180</v>
      </c>
      <c r="B20" s="24" t="s">
        <v>123</v>
      </c>
    </row>
    <row r="21" spans="1:2" x14ac:dyDescent="0.2">
      <c r="A21" s="2" t="s">
        <v>12</v>
      </c>
      <c r="B21" s="17"/>
    </row>
    <row r="22" spans="1:2" x14ac:dyDescent="0.2">
      <c r="A22" t="s">
        <v>185</v>
      </c>
      <c r="B22" t="s">
        <v>79</v>
      </c>
    </row>
    <row r="23" spans="1:2" x14ac:dyDescent="0.2">
      <c r="A23" s="22" t="s">
        <v>186</v>
      </c>
      <c r="B23" s="23" t="s">
        <v>168</v>
      </c>
    </row>
    <row r="24" spans="1:2" x14ac:dyDescent="0.2">
      <c r="A24" s="11" t="s">
        <v>187</v>
      </c>
      <c r="B24" s="11" t="s">
        <v>80</v>
      </c>
    </row>
    <row r="25" spans="1:2" x14ac:dyDescent="0.2">
      <c r="A25" s="2" t="s">
        <v>13</v>
      </c>
      <c r="B25"/>
    </row>
    <row r="26" spans="1:2" x14ac:dyDescent="0.2">
      <c r="A26" t="s">
        <v>14</v>
      </c>
      <c r="B26" s="17" t="s">
        <v>84</v>
      </c>
    </row>
    <row r="27" spans="1:2" x14ac:dyDescent="0.2">
      <c r="A27" t="s">
        <v>15</v>
      </c>
      <c r="B27" t="s">
        <v>83</v>
      </c>
    </row>
    <row r="28" spans="1:2" x14ac:dyDescent="0.2">
      <c r="A28" t="s">
        <v>16</v>
      </c>
      <c r="B28" s="9" t="s">
        <v>189</v>
      </c>
    </row>
    <row r="29" spans="1:2" x14ac:dyDescent="0.2">
      <c r="A29" s="7"/>
      <c r="B29" s="7"/>
    </row>
    <row r="30" spans="1:2" x14ac:dyDescent="0.2">
      <c r="A30" s="7"/>
      <c r="B30" s="8"/>
    </row>
    <row r="31" spans="1:2" x14ac:dyDescent="0.2">
      <c r="A31" s="7"/>
      <c r="B31" s="8"/>
    </row>
    <row r="32" spans="1:2" x14ac:dyDescent="0.2">
      <c r="A32" s="7"/>
      <c r="B32" s="8"/>
    </row>
    <row r="33" spans="1:2" x14ac:dyDescent="0.2">
      <c r="A33" s="7"/>
      <c r="B33" s="8"/>
    </row>
    <row r="34" spans="1:2" x14ac:dyDescent="0.2">
      <c r="A34" s="7"/>
      <c r="B34" s="8"/>
    </row>
    <row r="35" spans="1:2" x14ac:dyDescent="0.2">
      <c r="A35" s="7"/>
      <c r="B35" s="8"/>
    </row>
    <row r="36" spans="1:2" x14ac:dyDescent="0.2">
      <c r="A36" s="7"/>
      <c r="B36" s="8"/>
    </row>
    <row r="37" spans="1:2" x14ac:dyDescent="0.2">
      <c r="A37" s="7"/>
      <c r="B37" s="8"/>
    </row>
  </sheetData>
  <pageMargins left="0.70866141732283472" right="0.70866141732283472" top="0.74803149606299213" bottom="0.74803149606299213" header="0.31496062992125984" footer="0.31496062992125984"/>
  <pageSetup paperSize="9" scale="76"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CAUL 2020</vt:lpstr>
      <vt:lpstr>2020 Summary Stats</vt:lpstr>
      <vt:lpstr>Table</vt:lpstr>
      <vt:lpstr>'2020 Summary Stats'!Print_Area</vt:lpstr>
      <vt:lpstr>Table!Print_Area</vt:lpstr>
      <vt:lpstr>'CAUL 2020'!Print_Titles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Annalisa Kristof</dc:creator>
  <cp:lastModifiedBy>Kate Davis</cp:lastModifiedBy>
  <cp:lastPrinted>2021-11-25T14:50:52Z</cp:lastPrinted>
  <dcterms:created xsi:type="dcterms:W3CDTF">2016-12-05T03:26:25Z</dcterms:created>
  <dcterms:modified xsi:type="dcterms:W3CDTF">2022-05-02T05:23:18Z</dcterms:modified>
</cp:coreProperties>
</file>