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lishaAshley\Downloads\2021 FTEs\"/>
    </mc:Choice>
  </mc:AlternateContent>
  <xr:revisionPtr revIDLastSave="0" documentId="13_ncr:1_{D47C09E4-A631-4826-B58B-42C88519E5E3}" xr6:coauthVersionLast="47" xr6:coauthVersionMax="47" xr10:uidLastSave="{00000000-0000-0000-0000-000000000000}"/>
  <bookViews>
    <workbookView xWindow="-120" yWindow="-120" windowWidth="29040" windowHeight="17640" tabRatio="792" activeTab="1" xr2:uid="{00000000-000D-0000-FFFF-FFFF00000000}"/>
  </bookViews>
  <sheets>
    <sheet name="Index" sheetId="30" r:id="rId1"/>
    <sheet name="Ave weight 2020-2021" sheetId="42" r:id="rId2"/>
    <sheet name="Ave weight 2019-2020" sheetId="40" r:id="rId3"/>
    <sheet name="Ave weight 2018-2019" sheetId="36" r:id="rId4"/>
    <sheet name="Table 4.1 2018" sheetId="34" r:id="rId5"/>
    <sheet name="Table 4.1 2019" sheetId="35" r:id="rId6"/>
    <sheet name="Table 4.1 2020" sheetId="39" r:id="rId7"/>
    <sheet name="Table 4.1 2021" sheetId="41" r:id="rId8"/>
  </sheets>
  <definedNames>
    <definedName name="_AMO_UniqueIdentifier" localSheetId="4" hidden="1">"'b4567c59-7663-4ba8-9e36-749596bbc2b0'"</definedName>
    <definedName name="_AMO_UniqueIdentifier" hidden="1">"'1c6a5eb6-fdf7-4d33-97c3-a95593e84eef'"</definedName>
    <definedName name="_xlnm._FilterDatabase" localSheetId="3" hidden="1">'Ave weight 2018-2019'!$A$2:$F$2</definedName>
    <definedName name="_xlnm._FilterDatabase" localSheetId="2" hidden="1">'Ave weight 2019-2020'!$A$2:$F$2</definedName>
    <definedName name="_xlnm._FilterDatabase" localSheetId="1" hidden="1">'Ave weight 2020-2021'!$A$2:$F$2</definedName>
    <definedName name="_xlnm._FilterDatabase" localSheetId="4" hidden="1">'Table 4.1 2018'!$A$4:$M$4</definedName>
    <definedName name="_xlnm._FilterDatabase" localSheetId="5" hidden="1">'Table 4.1 2019'!$A$4:$M$4</definedName>
    <definedName name="_xlnm._FilterDatabase" localSheetId="6" hidden="1">'Table 4.1 2020'!$A$4:$M$4</definedName>
    <definedName name="_xlnm._FilterDatabase" localSheetId="7" hidden="1">'Table 4.1 2021'!$A$4:$M$4</definedName>
    <definedName name="ALL" localSheetId="4">#REF!</definedName>
    <definedName name="ALL">#REF!</definedName>
    <definedName name="ONE" localSheetId="4">#REF!</definedName>
    <definedName name="ONE">#REF!</definedName>
    <definedName name="_xlnm.Print_Area" localSheetId="4">'Table 4.1 2018'!$A$1:$M$47</definedName>
    <definedName name="_xlnm.Print_Titles" localSheetId="4">'Table 4.1 2018'!$2:$4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3" i="42" l="1"/>
  <c r="D34" i="42"/>
  <c r="D39" i="42"/>
  <c r="D40" i="42"/>
  <c r="D47" i="42"/>
  <c r="D49" i="42"/>
  <c r="C49" i="42"/>
  <c r="C47" i="42"/>
  <c r="C48" i="42"/>
  <c r="C46" i="42"/>
  <c r="C45" i="42"/>
  <c r="C42" i="42"/>
  <c r="C43" i="42"/>
  <c r="C41" i="42"/>
  <c r="C40" i="42"/>
  <c r="C39" i="42"/>
  <c r="C44" i="42"/>
  <c r="C38" i="42"/>
  <c r="C36" i="42"/>
  <c r="C37" i="42"/>
  <c r="C35" i="42"/>
  <c r="C31" i="42"/>
  <c r="C34" i="42"/>
  <c r="C33" i="42"/>
  <c r="C29" i="42"/>
  <c r="C32" i="42"/>
  <c r="C30" i="42"/>
  <c r="C27" i="42"/>
  <c r="C25" i="42"/>
  <c r="B25" i="42"/>
  <c r="D25" i="42" s="1"/>
  <c r="C26" i="42"/>
  <c r="C24" i="42"/>
  <c r="C28" i="42"/>
  <c r="D28" i="42" s="1"/>
  <c r="C20" i="42"/>
  <c r="D20" i="42" s="1"/>
  <c r="C22" i="42"/>
  <c r="C19" i="42"/>
  <c r="C17" i="42"/>
  <c r="C21" i="42"/>
  <c r="C23" i="42"/>
  <c r="C18" i="42"/>
  <c r="C14" i="42"/>
  <c r="D14" i="42" s="1"/>
  <c r="C16" i="42"/>
  <c r="D16" i="42" s="1"/>
  <c r="C15" i="42"/>
  <c r="C12" i="42"/>
  <c r="C11" i="42"/>
  <c r="C13" i="42"/>
  <c r="C9" i="42"/>
  <c r="C10" i="42"/>
  <c r="C8" i="42"/>
  <c r="D8" i="42" s="1"/>
  <c r="C7" i="42"/>
  <c r="D7" i="42" s="1"/>
  <c r="C6" i="42"/>
  <c r="C5" i="42"/>
  <c r="C4" i="42"/>
  <c r="C3" i="42"/>
  <c r="B49" i="42"/>
  <c r="B47" i="42"/>
  <c r="B48" i="42"/>
  <c r="D48" i="42" s="1"/>
  <c r="B46" i="42"/>
  <c r="D46" i="42" s="1"/>
  <c r="B45" i="42"/>
  <c r="D45" i="42" s="1"/>
  <c r="B42" i="42"/>
  <c r="D42" i="42" s="1"/>
  <c r="B43" i="42"/>
  <c r="D43" i="42" s="1"/>
  <c r="B41" i="42"/>
  <c r="D41" i="42" s="1"/>
  <c r="B40" i="42"/>
  <c r="B39" i="42"/>
  <c r="B44" i="42"/>
  <c r="D44" i="42" s="1"/>
  <c r="B38" i="42"/>
  <c r="D38" i="42" s="1"/>
  <c r="B36" i="42"/>
  <c r="D36" i="42" s="1"/>
  <c r="B37" i="42"/>
  <c r="D37" i="42" s="1"/>
  <c r="B35" i="42"/>
  <c r="D35" i="42" s="1"/>
  <c r="B31" i="42"/>
  <c r="D31" i="42" s="1"/>
  <c r="B34" i="42"/>
  <c r="B33" i="42"/>
  <c r="B29" i="42"/>
  <c r="D29" i="42" s="1"/>
  <c r="B32" i="42"/>
  <c r="D32" i="42" s="1"/>
  <c r="B30" i="42"/>
  <c r="D30" i="42" s="1"/>
  <c r="B27" i="42"/>
  <c r="D27" i="42" s="1"/>
  <c r="B26" i="42"/>
  <c r="D26" i="42" s="1"/>
  <c r="B24" i="42"/>
  <c r="D24" i="42" s="1"/>
  <c r="B28" i="42"/>
  <c r="B20" i="42"/>
  <c r="B22" i="42"/>
  <c r="D22" i="42" s="1"/>
  <c r="B19" i="42"/>
  <c r="D19" i="42" s="1"/>
  <c r="B17" i="42"/>
  <c r="D17" i="42" s="1"/>
  <c r="B21" i="42"/>
  <c r="D21" i="42" s="1"/>
  <c r="B23" i="42"/>
  <c r="D23" i="42" s="1"/>
  <c r="B18" i="42"/>
  <c r="D18" i="42" s="1"/>
  <c r="B14" i="42"/>
  <c r="B16" i="42"/>
  <c r="B15" i="42"/>
  <c r="D15" i="42" s="1"/>
  <c r="B12" i="42"/>
  <c r="D12" i="42" s="1"/>
  <c r="B11" i="42"/>
  <c r="D11" i="42" s="1"/>
  <c r="B13" i="42"/>
  <c r="D13" i="42" s="1"/>
  <c r="B9" i="42"/>
  <c r="D9" i="42" s="1"/>
  <c r="B10" i="42"/>
  <c r="D10" i="42" s="1"/>
  <c r="B8" i="42"/>
  <c r="B7" i="42"/>
  <c r="B6" i="42"/>
  <c r="D6" i="42" s="1"/>
  <c r="B5" i="42"/>
  <c r="D5" i="42" s="1"/>
  <c r="B4" i="42"/>
  <c r="D4" i="42" s="1"/>
  <c r="B3" i="42"/>
  <c r="D3" i="42" s="1"/>
  <c r="M59" i="41"/>
  <c r="P57" i="41"/>
  <c r="O57" i="41"/>
  <c r="N57" i="41"/>
  <c r="M57" i="41"/>
  <c r="F47" i="41"/>
  <c r="P5" i="41"/>
  <c r="O5" i="41"/>
  <c r="S5" i="41" s="1"/>
  <c r="N5" i="41"/>
  <c r="N45" i="41" s="1"/>
  <c r="N59" i="41" s="1"/>
  <c r="M45" i="41"/>
  <c r="M47" i="41" s="1"/>
  <c r="L45" i="41"/>
  <c r="L47" i="41" s="1"/>
  <c r="K45" i="41"/>
  <c r="K47" i="41" s="1"/>
  <c r="J45" i="41"/>
  <c r="J47" i="41" s="1"/>
  <c r="I45" i="41"/>
  <c r="I47" i="41" s="1"/>
  <c r="H45" i="41"/>
  <c r="H47" i="41" s="1"/>
  <c r="G45" i="41"/>
  <c r="G47" i="41" s="1"/>
  <c r="F45" i="41"/>
  <c r="E45" i="41"/>
  <c r="E47" i="41" s="1"/>
  <c r="D45" i="41"/>
  <c r="D47" i="41" s="1"/>
  <c r="C45" i="41"/>
  <c r="C47" i="41" s="1"/>
  <c r="B45" i="41"/>
  <c r="B47" i="41" s="1"/>
  <c r="S56" i="41"/>
  <c r="T56" i="41" s="1"/>
  <c r="Q56" i="41"/>
  <c r="S55" i="41"/>
  <c r="T55" i="41" s="1"/>
  <c r="Q55" i="41"/>
  <c r="S54" i="41"/>
  <c r="T54" i="41" s="1"/>
  <c r="Q54" i="41"/>
  <c r="S53" i="41"/>
  <c r="T53" i="41" s="1"/>
  <c r="Q53" i="41"/>
  <c r="S52" i="41"/>
  <c r="T52" i="41" s="1"/>
  <c r="Q52" i="41"/>
  <c r="S51" i="41"/>
  <c r="T51" i="41" s="1"/>
  <c r="Q51" i="41"/>
  <c r="S50" i="41"/>
  <c r="T50" i="41" s="1"/>
  <c r="Q50" i="41"/>
  <c r="S49" i="41"/>
  <c r="Q49" i="41"/>
  <c r="Q57" i="41" s="1"/>
  <c r="P43" i="41"/>
  <c r="O43" i="41"/>
  <c r="N43" i="41"/>
  <c r="P42" i="41"/>
  <c r="O42" i="41"/>
  <c r="N42" i="41"/>
  <c r="Q42" i="41" s="1"/>
  <c r="P41" i="41"/>
  <c r="O41" i="41"/>
  <c r="N41" i="41"/>
  <c r="Q41" i="41" s="1"/>
  <c r="P40" i="41"/>
  <c r="O40" i="41"/>
  <c r="N40" i="41"/>
  <c r="P39" i="41"/>
  <c r="O39" i="41"/>
  <c r="N39" i="41"/>
  <c r="P38" i="41"/>
  <c r="O38" i="41"/>
  <c r="N38" i="41"/>
  <c r="Q38" i="41" s="1"/>
  <c r="P37" i="41"/>
  <c r="O37" i="41"/>
  <c r="N37" i="41"/>
  <c r="P36" i="41"/>
  <c r="O36" i="41"/>
  <c r="N36" i="41"/>
  <c r="P35" i="41"/>
  <c r="O35" i="41"/>
  <c r="N35" i="41"/>
  <c r="P34" i="41"/>
  <c r="O34" i="41"/>
  <c r="N34" i="41"/>
  <c r="Q34" i="41" s="1"/>
  <c r="P33" i="41"/>
  <c r="O33" i="41"/>
  <c r="N33" i="41"/>
  <c r="Q33" i="41" s="1"/>
  <c r="P32" i="41"/>
  <c r="S32" i="41" s="1"/>
  <c r="T32" i="41" s="1"/>
  <c r="O32" i="41"/>
  <c r="N32" i="41"/>
  <c r="P31" i="41"/>
  <c r="O31" i="41"/>
  <c r="N31" i="41"/>
  <c r="S31" i="41" s="1"/>
  <c r="T31" i="41" s="1"/>
  <c r="P30" i="41"/>
  <c r="O30" i="41"/>
  <c r="N30" i="41"/>
  <c r="S30" i="41" s="1"/>
  <c r="T30" i="41" s="1"/>
  <c r="P29" i="41"/>
  <c r="O29" i="41"/>
  <c r="N29" i="41"/>
  <c r="P28" i="41"/>
  <c r="O28" i="41"/>
  <c r="N28" i="41"/>
  <c r="S28" i="41" s="1"/>
  <c r="T28" i="41" s="1"/>
  <c r="P27" i="41"/>
  <c r="O27" i="41"/>
  <c r="S27" i="41" s="1"/>
  <c r="T27" i="41" s="1"/>
  <c r="N27" i="41"/>
  <c r="P26" i="41"/>
  <c r="O26" i="41"/>
  <c r="N26" i="41"/>
  <c r="P25" i="41"/>
  <c r="O25" i="41"/>
  <c r="N25" i="41"/>
  <c r="P24" i="41"/>
  <c r="O24" i="41"/>
  <c r="N24" i="41"/>
  <c r="P23" i="41"/>
  <c r="O23" i="41"/>
  <c r="N23" i="41"/>
  <c r="P22" i="41"/>
  <c r="O22" i="41"/>
  <c r="N22" i="41"/>
  <c r="S22" i="41" s="1"/>
  <c r="T22" i="41" s="1"/>
  <c r="P21" i="41"/>
  <c r="O21" i="41"/>
  <c r="N21" i="41"/>
  <c r="P20" i="41"/>
  <c r="O20" i="41"/>
  <c r="N20" i="41"/>
  <c r="P19" i="41"/>
  <c r="O19" i="41"/>
  <c r="N19" i="41"/>
  <c r="P18" i="41"/>
  <c r="O18" i="41"/>
  <c r="N18" i="41"/>
  <c r="S18" i="41" s="1"/>
  <c r="T18" i="41" s="1"/>
  <c r="P17" i="41"/>
  <c r="O17" i="41"/>
  <c r="N17" i="41"/>
  <c r="S17" i="41" s="1"/>
  <c r="T17" i="41" s="1"/>
  <c r="P16" i="41"/>
  <c r="Q16" i="41" s="1"/>
  <c r="O16" i="41"/>
  <c r="N16" i="41"/>
  <c r="P15" i="41"/>
  <c r="O15" i="41"/>
  <c r="N15" i="41"/>
  <c r="P14" i="41"/>
  <c r="O14" i="41"/>
  <c r="N14" i="41"/>
  <c r="P13" i="41"/>
  <c r="O13" i="41"/>
  <c r="N13" i="41"/>
  <c r="S13" i="41" s="1"/>
  <c r="T13" i="41" s="1"/>
  <c r="P12" i="41"/>
  <c r="O12" i="41"/>
  <c r="N12" i="41"/>
  <c r="S12" i="41" s="1"/>
  <c r="T12" i="41" s="1"/>
  <c r="S11" i="41"/>
  <c r="T11" i="41" s="1"/>
  <c r="P11" i="41"/>
  <c r="O11" i="41"/>
  <c r="N11" i="41"/>
  <c r="P10" i="41"/>
  <c r="O10" i="41"/>
  <c r="N10" i="41"/>
  <c r="S10" i="41" s="1"/>
  <c r="T10" i="41" s="1"/>
  <c r="P9" i="41"/>
  <c r="O9" i="41"/>
  <c r="N9" i="41"/>
  <c r="P8" i="41"/>
  <c r="O8" i="41"/>
  <c r="N8" i="41"/>
  <c r="P7" i="41"/>
  <c r="O7" i="41"/>
  <c r="N7" i="41"/>
  <c r="S7" i="41" s="1"/>
  <c r="T7" i="41" s="1"/>
  <c r="P6" i="41"/>
  <c r="O6" i="41"/>
  <c r="N6" i="41"/>
  <c r="B49" i="40"/>
  <c r="B48" i="40"/>
  <c r="B47" i="40"/>
  <c r="B46" i="40"/>
  <c r="B45" i="40"/>
  <c r="B44" i="40"/>
  <c r="B43" i="40"/>
  <c r="B42" i="40"/>
  <c r="B41" i="40"/>
  <c r="B40" i="40"/>
  <c r="B39" i="40"/>
  <c r="B38" i="40"/>
  <c r="B37" i="40"/>
  <c r="B36" i="40"/>
  <c r="B33" i="40"/>
  <c r="B30" i="40"/>
  <c r="B34" i="40"/>
  <c r="B35" i="40"/>
  <c r="B31" i="40"/>
  <c r="B32" i="40"/>
  <c r="B29" i="40"/>
  <c r="B28" i="40"/>
  <c r="B26" i="40"/>
  <c r="B27" i="40"/>
  <c r="B24" i="40"/>
  <c r="B25" i="40"/>
  <c r="B23" i="40"/>
  <c r="B21" i="40"/>
  <c r="B22" i="40"/>
  <c r="B20" i="40"/>
  <c r="B18" i="40"/>
  <c r="B19" i="40"/>
  <c r="B17" i="40"/>
  <c r="B16" i="40"/>
  <c r="B15" i="40"/>
  <c r="B14" i="40"/>
  <c r="B13" i="40"/>
  <c r="B12" i="40"/>
  <c r="B11" i="40"/>
  <c r="B10" i="40"/>
  <c r="B9" i="40"/>
  <c r="B8" i="40"/>
  <c r="B6" i="40"/>
  <c r="B7" i="40"/>
  <c r="B5" i="40"/>
  <c r="B4" i="40"/>
  <c r="B3" i="40"/>
  <c r="D3" i="40" s="1"/>
  <c r="C49" i="40"/>
  <c r="C48" i="40"/>
  <c r="C47" i="40"/>
  <c r="C46" i="40"/>
  <c r="C45" i="40"/>
  <c r="C44" i="40"/>
  <c r="C43" i="40"/>
  <c r="C42" i="40"/>
  <c r="C41" i="40"/>
  <c r="C40" i="40"/>
  <c r="C39" i="40"/>
  <c r="C38" i="40"/>
  <c r="C37" i="40"/>
  <c r="C36" i="40"/>
  <c r="C33" i="40"/>
  <c r="C30" i="40"/>
  <c r="C34" i="40"/>
  <c r="C35" i="40"/>
  <c r="C31" i="40"/>
  <c r="C32" i="40"/>
  <c r="C29" i="40"/>
  <c r="C28" i="40"/>
  <c r="C26" i="40"/>
  <c r="C27" i="40"/>
  <c r="C24" i="40"/>
  <c r="C25" i="40"/>
  <c r="C23" i="40"/>
  <c r="C21" i="40"/>
  <c r="C22" i="40"/>
  <c r="C20" i="40"/>
  <c r="C18" i="40"/>
  <c r="C19" i="40"/>
  <c r="C17" i="40"/>
  <c r="C16" i="40"/>
  <c r="C15" i="40"/>
  <c r="C14" i="40"/>
  <c r="C13" i="40"/>
  <c r="C12" i="40"/>
  <c r="C11" i="40"/>
  <c r="C10" i="40"/>
  <c r="C9" i="40"/>
  <c r="C8" i="40"/>
  <c r="C6" i="40"/>
  <c r="C7" i="40"/>
  <c r="C5" i="40"/>
  <c r="C4" i="40"/>
  <c r="C3" i="40"/>
  <c r="D45" i="40"/>
  <c r="D8" i="40"/>
  <c r="R49" i="39"/>
  <c r="R57" i="39" s="1"/>
  <c r="Q49" i="39"/>
  <c r="T57" i="39"/>
  <c r="S57" i="39"/>
  <c r="Q57" i="39"/>
  <c r="P57" i="39"/>
  <c r="O57" i="39"/>
  <c r="N57" i="39"/>
  <c r="M57" i="39"/>
  <c r="M59" i="39" s="1"/>
  <c r="O5" i="39"/>
  <c r="N5" i="39"/>
  <c r="C47" i="39"/>
  <c r="D47" i="39"/>
  <c r="E47" i="39"/>
  <c r="F47" i="39"/>
  <c r="G47" i="39"/>
  <c r="H47" i="39"/>
  <c r="I47" i="39"/>
  <c r="J47" i="39"/>
  <c r="K47" i="39"/>
  <c r="L47" i="39"/>
  <c r="M47" i="39"/>
  <c r="B47" i="39"/>
  <c r="B47" i="35"/>
  <c r="B45" i="39"/>
  <c r="C45" i="39"/>
  <c r="D45" i="39"/>
  <c r="E45" i="39"/>
  <c r="F45" i="39"/>
  <c r="G45" i="39"/>
  <c r="H45" i="39"/>
  <c r="I45" i="39"/>
  <c r="J45" i="39"/>
  <c r="K45" i="39"/>
  <c r="L45" i="39"/>
  <c r="M45" i="39"/>
  <c r="P5" i="39"/>
  <c r="C47" i="34"/>
  <c r="D47" i="34"/>
  <c r="E47" i="34"/>
  <c r="F47" i="34"/>
  <c r="G47" i="34"/>
  <c r="H47" i="34"/>
  <c r="I47" i="34"/>
  <c r="J47" i="34"/>
  <c r="K47" i="34"/>
  <c r="L47" i="34"/>
  <c r="M47" i="34"/>
  <c r="B47" i="34"/>
  <c r="B45" i="35"/>
  <c r="C45" i="35"/>
  <c r="D45" i="35"/>
  <c r="E45" i="35"/>
  <c r="F45" i="35"/>
  <c r="G45" i="35"/>
  <c r="H45" i="35"/>
  <c r="I45" i="35"/>
  <c r="J45" i="35"/>
  <c r="K45" i="35"/>
  <c r="L45" i="35"/>
  <c r="M45" i="35"/>
  <c r="N45" i="35"/>
  <c r="O45" i="35"/>
  <c r="B45" i="34"/>
  <c r="C45" i="34"/>
  <c r="D45" i="34"/>
  <c r="E45" i="34"/>
  <c r="F45" i="34"/>
  <c r="G45" i="34"/>
  <c r="H45" i="34"/>
  <c r="I45" i="34"/>
  <c r="J45" i="34"/>
  <c r="K45" i="34"/>
  <c r="L45" i="34"/>
  <c r="M45" i="34"/>
  <c r="N45" i="34"/>
  <c r="O45" i="34"/>
  <c r="D6" i="40" l="1"/>
  <c r="D15" i="40"/>
  <c r="D31" i="40"/>
  <c r="D47" i="40"/>
  <c r="D22" i="40"/>
  <c r="D10" i="40"/>
  <c r="D27" i="40"/>
  <c r="D33" i="40"/>
  <c r="D43" i="40"/>
  <c r="D12" i="40"/>
  <c r="D37" i="40"/>
  <c r="D14" i="40"/>
  <c r="D21" i="40"/>
  <c r="D38" i="40"/>
  <c r="D46" i="40"/>
  <c r="D35" i="40"/>
  <c r="D18" i="40"/>
  <c r="D9" i="40"/>
  <c r="D26" i="40"/>
  <c r="D28" i="40"/>
  <c r="Q25" i="41"/>
  <c r="Q8" i="41"/>
  <c r="Q11" i="41"/>
  <c r="Q31" i="41"/>
  <c r="S37" i="41"/>
  <c r="T37" i="41" s="1"/>
  <c r="S38" i="41"/>
  <c r="T38" i="41" s="1"/>
  <c r="Q5" i="41"/>
  <c r="S9" i="41"/>
  <c r="T9" i="41" s="1"/>
  <c r="Q24" i="41"/>
  <c r="Q32" i="41"/>
  <c r="S40" i="41"/>
  <c r="T40" i="41" s="1"/>
  <c r="Q19" i="41"/>
  <c r="S35" i="41"/>
  <c r="T35" i="41" s="1"/>
  <c r="S43" i="41"/>
  <c r="T43" i="41" s="1"/>
  <c r="S57" i="41"/>
  <c r="T49" i="41"/>
  <c r="T57" i="41" s="1"/>
  <c r="S42" i="41"/>
  <c r="T42" i="41" s="1"/>
  <c r="S41" i="41"/>
  <c r="T41" i="41" s="1"/>
  <c r="Q40" i="41"/>
  <c r="S39" i="41"/>
  <c r="T39" i="41" s="1"/>
  <c r="Q39" i="41"/>
  <c r="S36" i="41"/>
  <c r="T36" i="41" s="1"/>
  <c r="S34" i="41"/>
  <c r="T34" i="41" s="1"/>
  <c r="S33" i="41"/>
  <c r="T33" i="41" s="1"/>
  <c r="S29" i="41"/>
  <c r="T29" i="41" s="1"/>
  <c r="Q27" i="41"/>
  <c r="Q26" i="41"/>
  <c r="S26" i="41"/>
  <c r="T26" i="41" s="1"/>
  <c r="S25" i="41"/>
  <c r="T25" i="41" s="1"/>
  <c r="S24" i="41"/>
  <c r="T24" i="41" s="1"/>
  <c r="Q23" i="41"/>
  <c r="S23" i="41"/>
  <c r="T23" i="41" s="1"/>
  <c r="S21" i="41"/>
  <c r="T21" i="41" s="1"/>
  <c r="S20" i="41"/>
  <c r="T20" i="41" s="1"/>
  <c r="S19" i="41"/>
  <c r="T19" i="41" s="1"/>
  <c r="Q18" i="41"/>
  <c r="Q17" i="41"/>
  <c r="S16" i="41"/>
  <c r="T16" i="41" s="1"/>
  <c r="S15" i="41"/>
  <c r="T15" i="41" s="1"/>
  <c r="Q15" i="41"/>
  <c r="S14" i="41"/>
  <c r="T14" i="41" s="1"/>
  <c r="Q10" i="41"/>
  <c r="Q9" i="41"/>
  <c r="S8" i="41"/>
  <c r="T8" i="41" s="1"/>
  <c r="Q7" i="41"/>
  <c r="S6" i="41"/>
  <c r="T6" i="41" s="1"/>
  <c r="O45" i="41"/>
  <c r="O59" i="41" s="1"/>
  <c r="P45" i="41"/>
  <c r="P59" i="41" s="1"/>
  <c r="Q6" i="41"/>
  <c r="Q14" i="41"/>
  <c r="Q22" i="41"/>
  <c r="Q30" i="41"/>
  <c r="Q13" i="41"/>
  <c r="Q21" i="41"/>
  <c r="Q29" i="41"/>
  <c r="Q37" i="41"/>
  <c r="Q12" i="41"/>
  <c r="Q20" i="41"/>
  <c r="Q28" i="41"/>
  <c r="Q36" i="41"/>
  <c r="Q35" i="41"/>
  <c r="Q43" i="41"/>
  <c r="D49" i="40"/>
  <c r="D44" i="40"/>
  <c r="D42" i="40"/>
  <c r="D40" i="40"/>
  <c r="D39" i="40"/>
  <c r="D32" i="40"/>
  <c r="D23" i="40"/>
  <c r="D19" i="40"/>
  <c r="D17" i="40"/>
  <c r="D13" i="40"/>
  <c r="D11" i="40"/>
  <c r="D7" i="40"/>
  <c r="D5" i="40"/>
  <c r="D48" i="40"/>
  <c r="D41" i="40"/>
  <c r="D36" i="40"/>
  <c r="D30" i="40"/>
  <c r="D34" i="40"/>
  <c r="D29" i="40"/>
  <c r="D24" i="40"/>
  <c r="D25" i="40"/>
  <c r="D20" i="40"/>
  <c r="D16" i="40"/>
  <c r="D4" i="40"/>
  <c r="Q5" i="39"/>
  <c r="S56" i="39"/>
  <c r="T56" i="39" s="1"/>
  <c r="Q56" i="39"/>
  <c r="S55" i="39"/>
  <c r="T55" i="39" s="1"/>
  <c r="Q55" i="39"/>
  <c r="S54" i="39"/>
  <c r="T54" i="39" s="1"/>
  <c r="Q54" i="39"/>
  <c r="S53" i="39"/>
  <c r="T53" i="39" s="1"/>
  <c r="Q53" i="39"/>
  <c r="S52" i="39"/>
  <c r="T52" i="39" s="1"/>
  <c r="Q52" i="39"/>
  <c r="S51" i="39"/>
  <c r="T51" i="39" s="1"/>
  <c r="Q51" i="39"/>
  <c r="S50" i="39"/>
  <c r="T50" i="39" s="1"/>
  <c r="Q50" i="39"/>
  <c r="S49" i="39"/>
  <c r="T49" i="39" s="1"/>
  <c r="P43" i="39"/>
  <c r="S43" i="39" s="1"/>
  <c r="T43" i="39" s="1"/>
  <c r="O43" i="39"/>
  <c r="N43" i="39"/>
  <c r="P42" i="39"/>
  <c r="O42" i="39"/>
  <c r="N42" i="39"/>
  <c r="S42" i="39" s="1"/>
  <c r="T42" i="39" s="1"/>
  <c r="P41" i="39"/>
  <c r="O41" i="39"/>
  <c r="N41" i="39"/>
  <c r="P40" i="39"/>
  <c r="O40" i="39"/>
  <c r="N40" i="39"/>
  <c r="P39" i="39"/>
  <c r="O39" i="39"/>
  <c r="N39" i="39"/>
  <c r="S39" i="39" s="1"/>
  <c r="T39" i="39" s="1"/>
  <c r="S38" i="39"/>
  <c r="T38" i="39" s="1"/>
  <c r="P38" i="39"/>
  <c r="O38" i="39"/>
  <c r="N38" i="39"/>
  <c r="P37" i="39"/>
  <c r="O37" i="39"/>
  <c r="N37" i="39"/>
  <c r="Q37" i="39" s="1"/>
  <c r="Q36" i="39"/>
  <c r="P36" i="39"/>
  <c r="O36" i="39"/>
  <c r="N36" i="39"/>
  <c r="P35" i="39"/>
  <c r="S35" i="39" s="1"/>
  <c r="T35" i="39" s="1"/>
  <c r="O35" i="39"/>
  <c r="N35" i="39"/>
  <c r="P34" i="39"/>
  <c r="O34" i="39"/>
  <c r="N34" i="39"/>
  <c r="P33" i="39"/>
  <c r="O33" i="39"/>
  <c r="N33" i="39"/>
  <c r="Q33" i="39" s="1"/>
  <c r="P32" i="39"/>
  <c r="O32" i="39"/>
  <c r="N32" i="39"/>
  <c r="S32" i="39" s="1"/>
  <c r="T32" i="39" s="1"/>
  <c r="P31" i="39"/>
  <c r="O31" i="39"/>
  <c r="N31" i="39"/>
  <c r="P30" i="39"/>
  <c r="S30" i="39" s="1"/>
  <c r="T30" i="39" s="1"/>
  <c r="O30" i="39"/>
  <c r="N30" i="39"/>
  <c r="S29" i="39"/>
  <c r="T29" i="39" s="1"/>
  <c r="P29" i="39"/>
  <c r="O29" i="39"/>
  <c r="N29" i="39"/>
  <c r="P28" i="39"/>
  <c r="Q28" i="39" s="1"/>
  <c r="O28" i="39"/>
  <c r="N28" i="39"/>
  <c r="P27" i="39"/>
  <c r="S27" i="39" s="1"/>
  <c r="T27" i="39" s="1"/>
  <c r="O27" i="39"/>
  <c r="N27" i="39"/>
  <c r="P26" i="39"/>
  <c r="O26" i="39"/>
  <c r="N26" i="39"/>
  <c r="P25" i="39"/>
  <c r="O25" i="39"/>
  <c r="N25" i="39"/>
  <c r="Q25" i="39" s="1"/>
  <c r="P24" i="39"/>
  <c r="O24" i="39"/>
  <c r="N24" i="39"/>
  <c r="P23" i="39"/>
  <c r="O23" i="39"/>
  <c r="N23" i="39"/>
  <c r="P22" i="39"/>
  <c r="O22" i="39"/>
  <c r="N22" i="39"/>
  <c r="S21" i="39"/>
  <c r="T21" i="39" s="1"/>
  <c r="P21" i="39"/>
  <c r="O21" i="39"/>
  <c r="N21" i="39"/>
  <c r="P20" i="39"/>
  <c r="O20" i="39"/>
  <c r="N20" i="39"/>
  <c r="Q20" i="39" s="1"/>
  <c r="P19" i="39"/>
  <c r="S19" i="39" s="1"/>
  <c r="T19" i="39" s="1"/>
  <c r="O19" i="39"/>
  <c r="N19" i="39"/>
  <c r="P18" i="39"/>
  <c r="O18" i="39"/>
  <c r="N18" i="39"/>
  <c r="P17" i="39"/>
  <c r="O17" i="39"/>
  <c r="N17" i="39"/>
  <c r="P16" i="39"/>
  <c r="O16" i="39"/>
  <c r="N16" i="39"/>
  <c r="P15" i="39"/>
  <c r="O15" i="39"/>
  <c r="N15" i="39"/>
  <c r="P14" i="39"/>
  <c r="O14" i="39"/>
  <c r="N14" i="39"/>
  <c r="S14" i="39" s="1"/>
  <c r="T14" i="39" s="1"/>
  <c r="P13" i="39"/>
  <c r="O13" i="39"/>
  <c r="N13" i="39"/>
  <c r="P12" i="39"/>
  <c r="O12" i="39"/>
  <c r="N12" i="39"/>
  <c r="Q12" i="39" s="1"/>
  <c r="P11" i="39"/>
  <c r="O11" i="39"/>
  <c r="N11" i="39"/>
  <c r="P10" i="39"/>
  <c r="O10" i="39"/>
  <c r="N10" i="39"/>
  <c r="P9" i="39"/>
  <c r="O9" i="39"/>
  <c r="N9" i="39"/>
  <c r="P8" i="39"/>
  <c r="O8" i="39"/>
  <c r="N8" i="39"/>
  <c r="P7" i="39"/>
  <c r="O7" i="39"/>
  <c r="N7" i="39"/>
  <c r="P6" i="39"/>
  <c r="O6" i="39"/>
  <c r="N6" i="39"/>
  <c r="Q6" i="39" s="1"/>
  <c r="S5" i="39"/>
  <c r="R5" i="35"/>
  <c r="Q5" i="35"/>
  <c r="N5" i="35"/>
  <c r="B3" i="36"/>
  <c r="T5" i="41" l="1"/>
  <c r="T45" i="41" s="1"/>
  <c r="T59" i="41" s="1"/>
  <c r="S45" i="41"/>
  <c r="S59" i="41" s="1"/>
  <c r="Q45" i="41"/>
  <c r="S7" i="39"/>
  <c r="T7" i="39" s="1"/>
  <c r="S12" i="39"/>
  <c r="T12" i="39" s="1"/>
  <c r="Q26" i="39"/>
  <c r="Q38" i="39"/>
  <c r="O45" i="39"/>
  <c r="O59" i="39" s="1"/>
  <c r="S17" i="39"/>
  <c r="T17" i="39" s="1"/>
  <c r="S24" i="39"/>
  <c r="T24" i="39" s="1"/>
  <c r="Q29" i="39"/>
  <c r="S31" i="39"/>
  <c r="T31" i="39" s="1"/>
  <c r="S36" i="39"/>
  <c r="T36" i="39" s="1"/>
  <c r="P45" i="39"/>
  <c r="P59" i="39" s="1"/>
  <c r="S10" i="39"/>
  <c r="T10" i="39" s="1"/>
  <c r="Q22" i="39"/>
  <c r="S34" i="39"/>
  <c r="T34" i="39" s="1"/>
  <c r="S41" i="39"/>
  <c r="T41" i="39" s="1"/>
  <c r="Q8" i="39"/>
  <c r="Q13" i="39"/>
  <c r="S15" i="39"/>
  <c r="T15" i="39" s="1"/>
  <c r="S20" i="39"/>
  <c r="T20" i="39" s="1"/>
  <c r="Q34" i="39"/>
  <c r="S18" i="39"/>
  <c r="T18" i="39" s="1"/>
  <c r="S22" i="39"/>
  <c r="T22" i="39" s="1"/>
  <c r="Q30" i="39"/>
  <c r="S9" i="39"/>
  <c r="T9" i="39" s="1"/>
  <c r="S11" i="39"/>
  <c r="T11" i="39" s="1"/>
  <c r="S13" i="39"/>
  <c r="T13" i="39" s="1"/>
  <c r="S16" i="39"/>
  <c r="T16" i="39" s="1"/>
  <c r="Q21" i="39"/>
  <c r="S23" i="39"/>
  <c r="T23" i="39" s="1"/>
  <c r="S28" i="39"/>
  <c r="T28" i="39" s="1"/>
  <c r="S6" i="39"/>
  <c r="T6" i="39" s="1"/>
  <c r="Q14" i="39"/>
  <c r="S26" i="39"/>
  <c r="T26" i="39" s="1"/>
  <c r="S37" i="39"/>
  <c r="T37" i="39" s="1"/>
  <c r="S40" i="39"/>
  <c r="T40" i="39" s="1"/>
  <c r="Q11" i="39"/>
  <c r="Q19" i="39"/>
  <c r="Q27" i="39"/>
  <c r="Q35" i="39"/>
  <c r="Q43" i="39"/>
  <c r="T5" i="39"/>
  <c r="Q10" i="39"/>
  <c r="Q18" i="39"/>
  <c r="Q42" i="39"/>
  <c r="Q24" i="39"/>
  <c r="Q32" i="39"/>
  <c r="Q40" i="39"/>
  <c r="Q9" i="39"/>
  <c r="Q17" i="39"/>
  <c r="Q41" i="39"/>
  <c r="Q16" i="39"/>
  <c r="Q7" i="39"/>
  <c r="Q15" i="39"/>
  <c r="Q23" i="39"/>
  <c r="S25" i="39"/>
  <c r="T25" i="39" s="1"/>
  <c r="Q31" i="39"/>
  <c r="S33" i="39"/>
  <c r="T33" i="39" s="1"/>
  <c r="Q39" i="39"/>
  <c r="N45" i="39"/>
  <c r="N59" i="39" s="1"/>
  <c r="S8" i="39"/>
  <c r="T8" i="39" s="1"/>
  <c r="M59" i="35"/>
  <c r="R29" i="41" l="1"/>
  <c r="Q59" i="41"/>
  <c r="R5" i="41"/>
  <c r="R36" i="41"/>
  <c r="R43" i="41"/>
  <c r="R13" i="41"/>
  <c r="R21" i="41"/>
  <c r="R14" i="41"/>
  <c r="R30" i="41"/>
  <c r="R28" i="41"/>
  <c r="R37" i="41"/>
  <c r="R25" i="41"/>
  <c r="R17" i="41"/>
  <c r="R9" i="41"/>
  <c r="R39" i="41"/>
  <c r="R53" i="41"/>
  <c r="R11" i="41"/>
  <c r="R8" i="41"/>
  <c r="R18" i="41"/>
  <c r="R15" i="41"/>
  <c r="R32" i="41"/>
  <c r="R40" i="41"/>
  <c r="R19" i="41"/>
  <c r="R26" i="41"/>
  <c r="R7" i="41"/>
  <c r="R54" i="41"/>
  <c r="R23" i="41"/>
  <c r="R10" i="41"/>
  <c r="R49" i="41"/>
  <c r="R50" i="41"/>
  <c r="R56" i="41"/>
  <c r="R24" i="41"/>
  <c r="R27" i="41"/>
  <c r="R52" i="41"/>
  <c r="R31" i="41"/>
  <c r="R41" i="41"/>
  <c r="R16" i="41"/>
  <c r="R33" i="41"/>
  <c r="R38" i="41"/>
  <c r="R34" i="41"/>
  <c r="R55" i="41"/>
  <c r="R42" i="41"/>
  <c r="R51" i="41"/>
  <c r="R35" i="41"/>
  <c r="R12" i="41"/>
  <c r="R22" i="41"/>
  <c r="R20" i="41"/>
  <c r="R6" i="41"/>
  <c r="S45" i="39"/>
  <c r="Q45" i="39"/>
  <c r="R33" i="39" s="1"/>
  <c r="S59" i="39"/>
  <c r="T45" i="39"/>
  <c r="T59" i="39" s="1"/>
  <c r="C47" i="35"/>
  <c r="R57" i="41" l="1"/>
  <c r="R45" i="41"/>
  <c r="R59" i="41" s="1"/>
  <c r="R5" i="39"/>
  <c r="R53" i="39"/>
  <c r="R9" i="39"/>
  <c r="R14" i="39"/>
  <c r="R31" i="39"/>
  <c r="R25" i="39"/>
  <c r="R43" i="39"/>
  <c r="R19" i="39"/>
  <c r="R40" i="39"/>
  <c r="R39" i="39"/>
  <c r="R27" i="39"/>
  <c r="R21" i="39"/>
  <c r="R55" i="39"/>
  <c r="R23" i="39"/>
  <c r="R12" i="39"/>
  <c r="R7" i="39"/>
  <c r="R30" i="39"/>
  <c r="R41" i="39"/>
  <c r="R35" i="39"/>
  <c r="R34" i="39"/>
  <c r="R16" i="39"/>
  <c r="R10" i="39"/>
  <c r="R17" i="39"/>
  <c r="R38" i="39"/>
  <c r="R52" i="39"/>
  <c r="R15" i="39"/>
  <c r="R13" i="39"/>
  <c r="R54" i="39"/>
  <c r="R29" i="39"/>
  <c r="R42" i="39"/>
  <c r="R11" i="39"/>
  <c r="R22" i="39"/>
  <c r="R32" i="39"/>
  <c r="R24" i="39"/>
  <c r="R18" i="39"/>
  <c r="R26" i="39"/>
  <c r="R6" i="39"/>
  <c r="R8" i="39"/>
  <c r="R51" i="39"/>
  <c r="R20" i="39"/>
  <c r="R50" i="39"/>
  <c r="Q59" i="39"/>
  <c r="R56" i="39"/>
  <c r="R36" i="39"/>
  <c r="R28" i="39"/>
  <c r="R37" i="39"/>
  <c r="B49" i="36"/>
  <c r="B47" i="36"/>
  <c r="B42" i="36"/>
  <c r="B48" i="36"/>
  <c r="B39" i="36"/>
  <c r="B27" i="36"/>
  <c r="B34" i="36"/>
  <c r="B25" i="36"/>
  <c r="B21" i="36"/>
  <c r="B43" i="36"/>
  <c r="B35" i="36"/>
  <c r="B32" i="36"/>
  <c r="B17" i="36"/>
  <c r="B31" i="36"/>
  <c r="B41" i="36"/>
  <c r="B30" i="36"/>
  <c r="B29" i="36"/>
  <c r="B28" i="36"/>
  <c r="B38" i="36"/>
  <c r="B26" i="36"/>
  <c r="B24" i="36"/>
  <c r="B45" i="36"/>
  <c r="B36" i="36"/>
  <c r="B20" i="36"/>
  <c r="B37" i="36"/>
  <c r="B33" i="36"/>
  <c r="B22" i="36"/>
  <c r="B19" i="36"/>
  <c r="B11" i="36"/>
  <c r="B9" i="36"/>
  <c r="B18" i="36"/>
  <c r="B8" i="36"/>
  <c r="B15" i="36"/>
  <c r="B6" i="36"/>
  <c r="B40" i="36"/>
  <c r="B13" i="36"/>
  <c r="B16" i="36"/>
  <c r="B46" i="36"/>
  <c r="B7" i="36"/>
  <c r="B23" i="36"/>
  <c r="B10" i="36"/>
  <c r="B44" i="36"/>
  <c r="B12" i="36"/>
  <c r="B4" i="36"/>
  <c r="B5" i="36"/>
  <c r="B14" i="36"/>
  <c r="P57" i="35"/>
  <c r="O57" i="35"/>
  <c r="N57" i="35"/>
  <c r="M57" i="35"/>
  <c r="T56" i="35"/>
  <c r="S56" i="35"/>
  <c r="Q56" i="35"/>
  <c r="T55" i="35"/>
  <c r="S55" i="35"/>
  <c r="Q55" i="35"/>
  <c r="T54" i="35"/>
  <c r="S54" i="35"/>
  <c r="Q54" i="35"/>
  <c r="T53" i="35"/>
  <c r="S53" i="35"/>
  <c r="Q53" i="35"/>
  <c r="T52" i="35"/>
  <c r="S52" i="35"/>
  <c r="Q52" i="35"/>
  <c r="T51" i="35"/>
  <c r="S51" i="35"/>
  <c r="Q51" i="35"/>
  <c r="T50" i="35"/>
  <c r="S50" i="35"/>
  <c r="Q50" i="35"/>
  <c r="T49" i="35"/>
  <c r="T57" i="35" s="1"/>
  <c r="S49" i="35"/>
  <c r="S57" i="35" s="1"/>
  <c r="Q49" i="35"/>
  <c r="J47" i="35"/>
  <c r="F47" i="35"/>
  <c r="M47" i="35"/>
  <c r="L47" i="35"/>
  <c r="K47" i="35"/>
  <c r="I47" i="35"/>
  <c r="H47" i="35"/>
  <c r="G47" i="35"/>
  <c r="E47" i="35"/>
  <c r="D47" i="35"/>
  <c r="P43" i="35"/>
  <c r="O43" i="35"/>
  <c r="N43" i="35"/>
  <c r="P42" i="35"/>
  <c r="O42" i="35"/>
  <c r="N42" i="35"/>
  <c r="Q42" i="35" s="1"/>
  <c r="P41" i="35"/>
  <c r="O41" i="35"/>
  <c r="N41" i="35"/>
  <c r="P40" i="35"/>
  <c r="O40" i="35"/>
  <c r="N40" i="35"/>
  <c r="P39" i="35"/>
  <c r="O39" i="35"/>
  <c r="N39" i="35"/>
  <c r="P38" i="35"/>
  <c r="O38" i="35"/>
  <c r="N38" i="35"/>
  <c r="Q38" i="35" s="1"/>
  <c r="P37" i="35"/>
  <c r="O37" i="35"/>
  <c r="N37" i="35"/>
  <c r="S37" i="35" s="1"/>
  <c r="T37" i="35" s="1"/>
  <c r="P36" i="35"/>
  <c r="O36" i="35"/>
  <c r="N36" i="35"/>
  <c r="S36" i="35" s="1"/>
  <c r="T36" i="35" s="1"/>
  <c r="P35" i="35"/>
  <c r="O35" i="35"/>
  <c r="N35" i="35"/>
  <c r="P34" i="35"/>
  <c r="O34" i="35"/>
  <c r="N34" i="35"/>
  <c r="Q34" i="35" s="1"/>
  <c r="P33" i="35"/>
  <c r="O33" i="35"/>
  <c r="N33" i="35"/>
  <c r="S33" i="35" s="1"/>
  <c r="T33" i="35" s="1"/>
  <c r="P32" i="35"/>
  <c r="O32" i="35"/>
  <c r="N32" i="35"/>
  <c r="S32" i="35" s="1"/>
  <c r="T32" i="35" s="1"/>
  <c r="P31" i="35"/>
  <c r="O31" i="35"/>
  <c r="N31" i="35"/>
  <c r="P30" i="35"/>
  <c r="O30" i="35"/>
  <c r="N30" i="35"/>
  <c r="P29" i="35"/>
  <c r="O29" i="35"/>
  <c r="N29" i="35"/>
  <c r="S29" i="35" s="1"/>
  <c r="T29" i="35" s="1"/>
  <c r="P28" i="35"/>
  <c r="O28" i="35"/>
  <c r="N28" i="35"/>
  <c r="P27" i="35"/>
  <c r="O27" i="35"/>
  <c r="N27" i="35"/>
  <c r="S27" i="35" s="1"/>
  <c r="T27" i="35" s="1"/>
  <c r="P26" i="35"/>
  <c r="O26" i="35"/>
  <c r="N26" i="35"/>
  <c r="P25" i="35"/>
  <c r="Q25" i="35" s="1"/>
  <c r="O25" i="35"/>
  <c r="N25" i="35"/>
  <c r="P24" i="35"/>
  <c r="O24" i="35"/>
  <c r="N24" i="35"/>
  <c r="P23" i="35"/>
  <c r="O23" i="35"/>
  <c r="N23" i="35"/>
  <c r="P22" i="35"/>
  <c r="O22" i="35"/>
  <c r="N22" i="35"/>
  <c r="Q22" i="35" s="1"/>
  <c r="P21" i="35"/>
  <c r="O21" i="35"/>
  <c r="N21" i="35"/>
  <c r="S21" i="35" s="1"/>
  <c r="T21" i="35" s="1"/>
  <c r="P20" i="35"/>
  <c r="O20" i="35"/>
  <c r="N20" i="35"/>
  <c r="P19" i="35"/>
  <c r="O19" i="35"/>
  <c r="S19" i="35" s="1"/>
  <c r="T19" i="35" s="1"/>
  <c r="N19" i="35"/>
  <c r="P18" i="35"/>
  <c r="O18" i="35"/>
  <c r="N18" i="35"/>
  <c r="P17" i="35"/>
  <c r="O17" i="35"/>
  <c r="N17" i="35"/>
  <c r="S17" i="35" s="1"/>
  <c r="T17" i="35" s="1"/>
  <c r="P16" i="35"/>
  <c r="O16" i="35"/>
  <c r="N16" i="35"/>
  <c r="S16" i="35" s="1"/>
  <c r="T16" i="35" s="1"/>
  <c r="P15" i="35"/>
  <c r="O15" i="35"/>
  <c r="N15" i="35"/>
  <c r="P14" i="35"/>
  <c r="O14" i="35"/>
  <c r="N14" i="35"/>
  <c r="P13" i="35"/>
  <c r="O13" i="35"/>
  <c r="N13" i="35"/>
  <c r="P12" i="35"/>
  <c r="O12" i="35"/>
  <c r="N12" i="35"/>
  <c r="S12" i="35" s="1"/>
  <c r="T12" i="35" s="1"/>
  <c r="P11" i="35"/>
  <c r="O11" i="35"/>
  <c r="N11" i="35"/>
  <c r="P10" i="35"/>
  <c r="O10" i="35"/>
  <c r="N10" i="35"/>
  <c r="P9" i="35"/>
  <c r="Q9" i="35" s="1"/>
  <c r="O9" i="35"/>
  <c r="N9" i="35"/>
  <c r="P8" i="35"/>
  <c r="O8" i="35"/>
  <c r="N8" i="35"/>
  <c r="P7" i="35"/>
  <c r="O7" i="35"/>
  <c r="N7" i="35"/>
  <c r="Q7" i="35" s="1"/>
  <c r="P6" i="35"/>
  <c r="O6" i="35"/>
  <c r="N6" i="35"/>
  <c r="Q6" i="35" s="1"/>
  <c r="P5" i="35"/>
  <c r="O5" i="35"/>
  <c r="R45" i="39" l="1"/>
  <c r="S43" i="35"/>
  <c r="T43" i="35" s="1"/>
  <c r="S41" i="35"/>
  <c r="T41" i="35" s="1"/>
  <c r="S40" i="35"/>
  <c r="T40" i="35" s="1"/>
  <c r="S28" i="35"/>
  <c r="T28" i="35" s="1"/>
  <c r="Q27" i="35"/>
  <c r="Q23" i="35"/>
  <c r="Q21" i="35"/>
  <c r="Q20" i="35"/>
  <c r="Q18" i="35"/>
  <c r="Q13" i="35"/>
  <c r="Q11" i="35"/>
  <c r="S7" i="35"/>
  <c r="T7" i="35" s="1"/>
  <c r="S23" i="35"/>
  <c r="T23" i="35" s="1"/>
  <c r="Q24" i="35"/>
  <c r="S35" i="35"/>
  <c r="T35" i="35" s="1"/>
  <c r="Q36" i="35"/>
  <c r="Q37" i="35"/>
  <c r="Q39" i="35"/>
  <c r="N59" i="35"/>
  <c r="Q10" i="35"/>
  <c r="S11" i="35"/>
  <c r="T11" i="35" s="1"/>
  <c r="Q12" i="35"/>
  <c r="Q15" i="35"/>
  <c r="S20" i="35"/>
  <c r="T20" i="35" s="1"/>
  <c r="S25" i="35"/>
  <c r="T25" i="35" s="1"/>
  <c r="Q26" i="35"/>
  <c r="S39" i="35"/>
  <c r="T39" i="35" s="1"/>
  <c r="Q40" i="35"/>
  <c r="Q41" i="35"/>
  <c r="Q43" i="35"/>
  <c r="Q8" i="35"/>
  <c r="O59" i="35"/>
  <c r="S9" i="35"/>
  <c r="T9" i="35" s="1"/>
  <c r="P45" i="35"/>
  <c r="P59" i="35" s="1"/>
  <c r="S8" i="35"/>
  <c r="T8" i="35" s="1"/>
  <c r="S13" i="35"/>
  <c r="T13" i="35" s="1"/>
  <c r="Q14" i="35"/>
  <c r="S15" i="35"/>
  <c r="T15" i="35" s="1"/>
  <c r="Q16" i="35"/>
  <c r="Q17" i="35"/>
  <c r="Q19" i="35"/>
  <c r="S24" i="35"/>
  <c r="T24" i="35" s="1"/>
  <c r="Q28" i="35"/>
  <c r="Q29" i="35"/>
  <c r="Q31" i="35"/>
  <c r="Q30" i="35"/>
  <c r="S31" i="35"/>
  <c r="T31" i="35" s="1"/>
  <c r="Q32" i="35"/>
  <c r="Q33" i="35"/>
  <c r="Q35" i="35"/>
  <c r="S10" i="35"/>
  <c r="T10" i="35" s="1"/>
  <c r="S14" i="35"/>
  <c r="T14" i="35" s="1"/>
  <c r="S18" i="35"/>
  <c r="T18" i="35" s="1"/>
  <c r="S22" i="35"/>
  <c r="T22" i="35" s="1"/>
  <c r="S26" i="35"/>
  <c r="T26" i="35" s="1"/>
  <c r="S30" i="35"/>
  <c r="T30" i="35" s="1"/>
  <c r="S34" i="35"/>
  <c r="T34" i="35" s="1"/>
  <c r="S38" i="35"/>
  <c r="T38" i="35" s="1"/>
  <c r="S42" i="35"/>
  <c r="T42" i="35" s="1"/>
  <c r="Q57" i="35"/>
  <c r="S6" i="35"/>
  <c r="T6" i="35" s="1"/>
  <c r="S5" i="35"/>
  <c r="R59" i="39" l="1"/>
  <c r="Q45" i="35"/>
  <c r="S45" i="35"/>
  <c r="S59" i="35" s="1"/>
  <c r="T5" i="35"/>
  <c r="T45" i="35" s="1"/>
  <c r="T59" i="35" s="1"/>
  <c r="S49" i="34"/>
  <c r="T52" i="34"/>
  <c r="T49" i="34"/>
  <c r="S54" i="34"/>
  <c r="T54" i="34" s="1"/>
  <c r="Q54" i="34"/>
  <c r="S53" i="34"/>
  <c r="T53" i="34" s="1"/>
  <c r="Q53" i="34"/>
  <c r="S52" i="34"/>
  <c r="Q52" i="34"/>
  <c r="S51" i="34"/>
  <c r="T51" i="34" s="1"/>
  <c r="Q51" i="34"/>
  <c r="S50" i="34"/>
  <c r="T50" i="34" s="1"/>
  <c r="Q50" i="34"/>
  <c r="Q49" i="34"/>
  <c r="Q59" i="35" l="1"/>
  <c r="R20" i="35"/>
  <c r="R16" i="35"/>
  <c r="C13" i="36" s="1"/>
  <c r="R37" i="35"/>
  <c r="C25" i="36" s="1"/>
  <c r="D25" i="36" s="1"/>
  <c r="R14" i="35"/>
  <c r="C39" i="36" s="1"/>
  <c r="D39" i="36" s="1"/>
  <c r="R11" i="35"/>
  <c r="C16" i="36" s="1"/>
  <c r="D16" i="36" s="1"/>
  <c r="R7" i="35"/>
  <c r="C47" i="36" s="1"/>
  <c r="D47" i="36" s="1"/>
  <c r="R28" i="35"/>
  <c r="C4" i="36" s="1"/>
  <c r="D4" i="36" s="1"/>
  <c r="R25" i="35"/>
  <c r="C22" i="36" s="1"/>
  <c r="D22" i="36" s="1"/>
  <c r="R30" i="35"/>
  <c r="C6" i="36" s="1"/>
  <c r="D6" i="36" s="1"/>
  <c r="R27" i="35"/>
  <c r="C44" i="36" s="1"/>
  <c r="D44" i="36" s="1"/>
  <c r="R9" i="35"/>
  <c r="C24" i="36" s="1"/>
  <c r="D24" i="36" s="1"/>
  <c r="R38" i="35"/>
  <c r="R13" i="35"/>
  <c r="C34" i="36" s="1"/>
  <c r="D34" i="36" s="1"/>
  <c r="R56" i="35"/>
  <c r="C32" i="36" s="1"/>
  <c r="D32" i="36" s="1"/>
  <c r="R34" i="35"/>
  <c r="C27" i="36" s="1"/>
  <c r="D27" i="36" s="1"/>
  <c r="R36" i="35"/>
  <c r="C5" i="36" s="1"/>
  <c r="D5" i="36" s="1"/>
  <c r="R23" i="35"/>
  <c r="C8" i="36" s="1"/>
  <c r="D8" i="36" s="1"/>
  <c r="R22" i="35"/>
  <c r="C12" i="36" s="1"/>
  <c r="D12" i="36" s="1"/>
  <c r="R18" i="35"/>
  <c r="C18" i="36" s="1"/>
  <c r="D18" i="36" s="1"/>
  <c r="R40" i="35"/>
  <c r="C21" i="36" s="1"/>
  <c r="D21" i="36" s="1"/>
  <c r="R19" i="35"/>
  <c r="C14" i="36" s="1"/>
  <c r="D14" i="36" s="1"/>
  <c r="R41" i="35"/>
  <c r="C19" i="36" s="1"/>
  <c r="D19" i="36" s="1"/>
  <c r="R42" i="35"/>
  <c r="C35" i="36" s="1"/>
  <c r="D35" i="36" s="1"/>
  <c r="C30" i="36"/>
  <c r="D30" i="36" s="1"/>
  <c r="R53" i="35"/>
  <c r="C31" i="36" s="1"/>
  <c r="D31" i="36" s="1"/>
  <c r="R12" i="35"/>
  <c r="C9" i="36" s="1"/>
  <c r="D9" i="36" s="1"/>
  <c r="R17" i="35"/>
  <c r="C38" i="36" s="1"/>
  <c r="D38" i="36" s="1"/>
  <c r="R39" i="35"/>
  <c r="C45" i="36" s="1"/>
  <c r="D45" i="36" s="1"/>
  <c r="R32" i="35"/>
  <c r="C46" i="36" s="1"/>
  <c r="D46" i="36" s="1"/>
  <c r="R8" i="35"/>
  <c r="C48" i="36" s="1"/>
  <c r="D48" i="36" s="1"/>
  <c r="R10" i="35"/>
  <c r="C36" i="36" s="1"/>
  <c r="D36" i="36" s="1"/>
  <c r="R24" i="35"/>
  <c r="C43" i="36" s="1"/>
  <c r="D43" i="36" s="1"/>
  <c r="R21" i="35"/>
  <c r="C37" i="36" s="1"/>
  <c r="D37" i="36" s="1"/>
  <c r="R33" i="35"/>
  <c r="C7" i="36" s="1"/>
  <c r="R55" i="35"/>
  <c r="C42" i="36" s="1"/>
  <c r="D42" i="36" s="1"/>
  <c r="R6" i="35"/>
  <c r="C17" i="36" s="1"/>
  <c r="D17" i="36" s="1"/>
  <c r="R49" i="35"/>
  <c r="C29" i="36" s="1"/>
  <c r="D29" i="36" s="1"/>
  <c r="R29" i="35"/>
  <c r="C41" i="36" s="1"/>
  <c r="D41" i="36" s="1"/>
  <c r="R35" i="35"/>
  <c r="C40" i="36" s="1"/>
  <c r="D40" i="36" s="1"/>
  <c r="R50" i="35"/>
  <c r="C49" i="36" s="1"/>
  <c r="D49" i="36" s="1"/>
  <c r="R31" i="35"/>
  <c r="C23" i="36" s="1"/>
  <c r="D23" i="36" s="1"/>
  <c r="R52" i="35"/>
  <c r="C10" i="36" s="1"/>
  <c r="D10" i="36" s="1"/>
  <c r="R54" i="35"/>
  <c r="C28" i="36" s="1"/>
  <c r="D28" i="36" s="1"/>
  <c r="R51" i="35"/>
  <c r="C26" i="36" s="1"/>
  <c r="D26" i="36" s="1"/>
  <c r="C3" i="36"/>
  <c r="D3" i="36" s="1"/>
  <c r="R15" i="35"/>
  <c r="C33" i="36" s="1"/>
  <c r="D33" i="36" s="1"/>
  <c r="R43" i="35"/>
  <c r="C15" i="36" s="1"/>
  <c r="D15" i="36" s="1"/>
  <c r="R26" i="35"/>
  <c r="C20" i="36" s="1"/>
  <c r="D20" i="36" s="1"/>
  <c r="P57" i="34"/>
  <c r="O57" i="34"/>
  <c r="N57" i="34"/>
  <c r="M57" i="34"/>
  <c r="M59" i="34" s="1"/>
  <c r="S56" i="34"/>
  <c r="T56" i="34" s="1"/>
  <c r="Q56" i="34"/>
  <c r="S55" i="34"/>
  <c r="T55" i="34" s="1"/>
  <c r="Q55" i="34"/>
  <c r="P43" i="34"/>
  <c r="O43" i="34"/>
  <c r="N43" i="34"/>
  <c r="Q42" i="34"/>
  <c r="P42" i="34"/>
  <c r="O42" i="34"/>
  <c r="N42" i="34"/>
  <c r="P41" i="34"/>
  <c r="Q41" i="34" s="1"/>
  <c r="O41" i="34"/>
  <c r="N41" i="34"/>
  <c r="P40" i="34"/>
  <c r="O40" i="34"/>
  <c r="S40" i="34" s="1"/>
  <c r="T40" i="34" s="1"/>
  <c r="N40" i="34"/>
  <c r="P39" i="34"/>
  <c r="O39" i="34"/>
  <c r="N39" i="34"/>
  <c r="Q39" i="34" s="1"/>
  <c r="P38" i="34"/>
  <c r="O38" i="34"/>
  <c r="N38" i="34"/>
  <c r="P37" i="34"/>
  <c r="O37" i="34"/>
  <c r="N37" i="34"/>
  <c r="P36" i="34"/>
  <c r="O36" i="34"/>
  <c r="N36" i="34"/>
  <c r="P35" i="34"/>
  <c r="O35" i="34"/>
  <c r="N35" i="34"/>
  <c r="P34" i="34"/>
  <c r="O34" i="34"/>
  <c r="N34" i="34"/>
  <c r="P33" i="34"/>
  <c r="O33" i="34"/>
  <c r="N33" i="34"/>
  <c r="P32" i="34"/>
  <c r="O32" i="34"/>
  <c r="N32" i="34"/>
  <c r="P31" i="34"/>
  <c r="O31" i="34"/>
  <c r="N31" i="34"/>
  <c r="P30" i="34"/>
  <c r="O30" i="34"/>
  <c r="N30" i="34"/>
  <c r="P29" i="34"/>
  <c r="O29" i="34"/>
  <c r="N29" i="34"/>
  <c r="P28" i="34"/>
  <c r="O28" i="34"/>
  <c r="N28" i="34"/>
  <c r="P27" i="34"/>
  <c r="O27" i="34"/>
  <c r="N27" i="34"/>
  <c r="P26" i="34"/>
  <c r="O26" i="34"/>
  <c r="N26" i="34"/>
  <c r="Q26" i="34" s="1"/>
  <c r="P25" i="34"/>
  <c r="O25" i="34"/>
  <c r="N25" i="34"/>
  <c r="P24" i="34"/>
  <c r="O24" i="34"/>
  <c r="N24" i="34"/>
  <c r="P23" i="34"/>
  <c r="O23" i="34"/>
  <c r="N23" i="34"/>
  <c r="P22" i="34"/>
  <c r="O22" i="34"/>
  <c r="N22" i="34"/>
  <c r="S22" i="34" s="1"/>
  <c r="T22" i="34" s="1"/>
  <c r="P21" i="34"/>
  <c r="O21" i="34"/>
  <c r="N21" i="34"/>
  <c r="P20" i="34"/>
  <c r="O20" i="34"/>
  <c r="N20" i="34"/>
  <c r="P19" i="34"/>
  <c r="O19" i="34"/>
  <c r="N19" i="34"/>
  <c r="P18" i="34"/>
  <c r="O18" i="34"/>
  <c r="N18" i="34"/>
  <c r="Q18" i="34" s="1"/>
  <c r="P17" i="34"/>
  <c r="O17" i="34"/>
  <c r="N17" i="34"/>
  <c r="P16" i="34"/>
  <c r="O16" i="34"/>
  <c r="N16" i="34"/>
  <c r="P15" i="34"/>
  <c r="O15" i="34"/>
  <c r="N15" i="34"/>
  <c r="P14" i="34"/>
  <c r="O14" i="34"/>
  <c r="N14" i="34"/>
  <c r="Q14" i="34" s="1"/>
  <c r="P13" i="34"/>
  <c r="O13" i="34"/>
  <c r="N13" i="34"/>
  <c r="P12" i="34"/>
  <c r="O12" i="34"/>
  <c r="N12" i="34"/>
  <c r="P11" i="34"/>
  <c r="O11" i="34"/>
  <c r="N11" i="34"/>
  <c r="P10" i="34"/>
  <c r="O10" i="34"/>
  <c r="Q10" i="34" s="1"/>
  <c r="N10" i="34"/>
  <c r="P9" i="34"/>
  <c r="O9" i="34"/>
  <c r="N9" i="34"/>
  <c r="P8" i="34"/>
  <c r="O8" i="34"/>
  <c r="Q8" i="34" s="1"/>
  <c r="N8" i="34"/>
  <c r="P7" i="34"/>
  <c r="O7" i="34"/>
  <c r="N7" i="34"/>
  <c r="P6" i="34"/>
  <c r="O6" i="34"/>
  <c r="N6" i="34"/>
  <c r="P5" i="34"/>
  <c r="O5" i="34"/>
  <c r="N5" i="34"/>
  <c r="D7" i="36" l="1"/>
  <c r="C11" i="36"/>
  <c r="D11" i="36" s="1"/>
  <c r="R45" i="35"/>
  <c r="D13" i="36"/>
  <c r="R57" i="35"/>
  <c r="S17" i="34"/>
  <c r="T17" i="34" s="1"/>
  <c r="S21" i="34"/>
  <c r="T21" i="34" s="1"/>
  <c r="Q30" i="34"/>
  <c r="Q34" i="34"/>
  <c r="S38" i="34"/>
  <c r="T38" i="34" s="1"/>
  <c r="S42" i="34"/>
  <c r="T42" i="34" s="1"/>
  <c r="Q43" i="34"/>
  <c r="Q7" i="34"/>
  <c r="Q9" i="34"/>
  <c r="S33" i="34"/>
  <c r="T33" i="34" s="1"/>
  <c r="S37" i="34"/>
  <c r="T37" i="34" s="1"/>
  <c r="S6" i="34"/>
  <c r="T6" i="34" s="1"/>
  <c r="S10" i="34"/>
  <c r="T10" i="34" s="1"/>
  <c r="Q11" i="34"/>
  <c r="Q23" i="34"/>
  <c r="S24" i="34"/>
  <c r="T24" i="34" s="1"/>
  <c r="Q25" i="34"/>
  <c r="S57" i="34"/>
  <c r="S12" i="34"/>
  <c r="T12" i="34" s="1"/>
  <c r="Q13" i="34"/>
  <c r="S26" i="34"/>
  <c r="T26" i="34" s="1"/>
  <c r="Q27" i="34"/>
  <c r="S28" i="34"/>
  <c r="T28" i="34" s="1"/>
  <c r="Q29" i="34"/>
  <c r="N59" i="34"/>
  <c r="S9" i="34"/>
  <c r="T9" i="34" s="1"/>
  <c r="S14" i="34"/>
  <c r="T14" i="34" s="1"/>
  <c r="Q15" i="34"/>
  <c r="S16" i="34"/>
  <c r="T16" i="34" s="1"/>
  <c r="Q17" i="34"/>
  <c r="S25" i="34"/>
  <c r="T25" i="34" s="1"/>
  <c r="S30" i="34"/>
  <c r="T30" i="34" s="1"/>
  <c r="Q31" i="34"/>
  <c r="S32" i="34"/>
  <c r="T32" i="34" s="1"/>
  <c r="Q33" i="34"/>
  <c r="Q36" i="34"/>
  <c r="S41" i="34"/>
  <c r="T41" i="34" s="1"/>
  <c r="Q5" i="34"/>
  <c r="Q6" i="34"/>
  <c r="S13" i="34"/>
  <c r="T13" i="34" s="1"/>
  <c r="S18" i="34"/>
  <c r="T18" i="34" s="1"/>
  <c r="Q19" i="34"/>
  <c r="Q20" i="34"/>
  <c r="Q21" i="34"/>
  <c r="Q22" i="34"/>
  <c r="S29" i="34"/>
  <c r="T29" i="34" s="1"/>
  <c r="S34" i="34"/>
  <c r="T34" i="34" s="1"/>
  <c r="Q35" i="34"/>
  <c r="S36" i="34"/>
  <c r="T36" i="34" s="1"/>
  <c r="Q37" i="34"/>
  <c r="Q38" i="34"/>
  <c r="Q40" i="34"/>
  <c r="S8" i="34"/>
  <c r="T8" i="34" s="1"/>
  <c r="O59" i="34"/>
  <c r="S7" i="34"/>
  <c r="T7" i="34" s="1"/>
  <c r="S11" i="34"/>
  <c r="T11" i="34" s="1"/>
  <c r="S15" i="34"/>
  <c r="T15" i="34" s="1"/>
  <c r="S19" i="34"/>
  <c r="T19" i="34" s="1"/>
  <c r="S23" i="34"/>
  <c r="T23" i="34" s="1"/>
  <c r="S27" i="34"/>
  <c r="T27" i="34" s="1"/>
  <c r="S31" i="34"/>
  <c r="T31" i="34" s="1"/>
  <c r="S35" i="34"/>
  <c r="T35" i="34" s="1"/>
  <c r="S39" i="34"/>
  <c r="T39" i="34" s="1"/>
  <c r="S43" i="34"/>
  <c r="T43" i="34" s="1"/>
  <c r="P45" i="34"/>
  <c r="P59" i="34" s="1"/>
  <c r="T57" i="34"/>
  <c r="Q57" i="34"/>
  <c r="S20" i="34"/>
  <c r="T20" i="34" s="1"/>
  <c r="Q12" i="34"/>
  <c r="Q16" i="34"/>
  <c r="Q24" i="34"/>
  <c r="Q28" i="34"/>
  <c r="Q32" i="34"/>
  <c r="S5" i="34"/>
  <c r="R59" i="35" l="1"/>
  <c r="Q45" i="34"/>
  <c r="R50" i="34"/>
  <c r="R49" i="34"/>
  <c r="R52" i="34"/>
  <c r="R54" i="34"/>
  <c r="R51" i="34"/>
  <c r="R53" i="34"/>
  <c r="Q59" i="34"/>
  <c r="R9" i="34"/>
  <c r="R11" i="34"/>
  <c r="R29" i="34"/>
  <c r="R56" i="34"/>
  <c r="R18" i="34"/>
  <c r="R36" i="34"/>
  <c r="R10" i="34"/>
  <c r="R17" i="34"/>
  <c r="R19" i="34"/>
  <c r="R35" i="34"/>
  <c r="R26" i="34"/>
  <c r="R13" i="34"/>
  <c r="R30" i="34"/>
  <c r="R7" i="34"/>
  <c r="R31" i="34"/>
  <c r="R25" i="34"/>
  <c r="R5" i="34"/>
  <c r="R20" i="34"/>
  <c r="R37" i="34"/>
  <c r="R22" i="34"/>
  <c r="R41" i="34"/>
  <c r="R14" i="34"/>
  <c r="R43" i="34"/>
  <c r="R23" i="34"/>
  <c r="R33" i="34"/>
  <c r="R55" i="34"/>
  <c r="R42" i="34"/>
  <c r="R21" i="34"/>
  <c r="R38" i="34"/>
  <c r="R27" i="34"/>
  <c r="R39" i="34"/>
  <c r="R34" i="34"/>
  <c r="R8" i="34"/>
  <c r="R15" i="34"/>
  <c r="R6" i="34"/>
  <c r="R40" i="34"/>
  <c r="R24" i="34"/>
  <c r="T5" i="34"/>
  <c r="T45" i="34" s="1"/>
  <c r="T59" i="34" s="1"/>
  <c r="S45" i="34"/>
  <c r="S59" i="34" s="1"/>
  <c r="R16" i="34"/>
  <c r="R12" i="34"/>
  <c r="R32" i="34"/>
  <c r="R28" i="34"/>
  <c r="R45" i="34" l="1"/>
  <c r="R57" i="34"/>
  <c r="R59" i="34" l="1"/>
</calcChain>
</file>

<file path=xl/sharedStrings.xml><?xml version="1.0" encoding="utf-8"?>
<sst xmlns="http://schemas.openxmlformats.org/spreadsheetml/2006/main" count="532" uniqueCount="122">
  <si>
    <t>Doctorate by Research</t>
  </si>
  <si>
    <t>Doctorate by Coursework</t>
  </si>
  <si>
    <t>Master's by Research</t>
  </si>
  <si>
    <t>Master's by Coursework</t>
  </si>
  <si>
    <t>Other Postgraduate</t>
  </si>
  <si>
    <t>Bachelor</t>
  </si>
  <si>
    <t>Associate Degree</t>
  </si>
  <si>
    <t>Other Undergraduate</t>
  </si>
  <si>
    <t>Enabling Courses</t>
  </si>
  <si>
    <t>Non-award Courses</t>
  </si>
  <si>
    <t>TOTAL EFTSL</t>
  </si>
  <si>
    <t>Charles Sturt University</t>
  </si>
  <si>
    <t>Macquarie University</t>
  </si>
  <si>
    <t>Southern Cross University</t>
  </si>
  <si>
    <t>University of Wollongong</t>
  </si>
  <si>
    <t>La Trobe University</t>
  </si>
  <si>
    <t>Monash University</t>
  </si>
  <si>
    <t>RMIT University</t>
  </si>
  <si>
    <t>Swinburne University of Technology</t>
  </si>
  <si>
    <t>Victoria University</t>
  </si>
  <si>
    <t>Bond University</t>
  </si>
  <si>
    <t>Griffith University</t>
  </si>
  <si>
    <t>James Cook University</t>
  </si>
  <si>
    <t>Queensland University of Technology</t>
  </si>
  <si>
    <t>University of Southern Queensland</t>
  </si>
  <si>
    <t>University of the Sunshine Coast</t>
  </si>
  <si>
    <t>Edith Cowan University</t>
  </si>
  <si>
    <t>Murdoch University</t>
  </si>
  <si>
    <t>University of South Australia</t>
  </si>
  <si>
    <t>University of Tasmania</t>
  </si>
  <si>
    <t>Charles Darwin University</t>
  </si>
  <si>
    <t>University of Canberra</t>
  </si>
  <si>
    <t>Australian Catholic University</t>
  </si>
  <si>
    <t>Deakin University</t>
  </si>
  <si>
    <t>University of Adelaide</t>
  </si>
  <si>
    <t>University of Melbourne</t>
  </si>
  <si>
    <t>University of New England</t>
  </si>
  <si>
    <t>University of New South Wales</t>
  </si>
  <si>
    <t>University of Newcastle</t>
  </si>
  <si>
    <t>University of Notre Dame Australia</t>
  </si>
  <si>
    <t>University of Queensland</t>
  </si>
  <si>
    <t>University of Sydney</t>
  </si>
  <si>
    <t>University of Western Australia</t>
  </si>
  <si>
    <t>Australian National University</t>
  </si>
  <si>
    <t>P/G by research</t>
  </si>
  <si>
    <t>P/G by course work</t>
  </si>
  <si>
    <t>U/G</t>
  </si>
  <si>
    <t>Weight 10:3:1</t>
  </si>
  <si>
    <t>% of total weight</t>
  </si>
  <si>
    <t>University of Auckland</t>
  </si>
  <si>
    <t>University of Waikato</t>
  </si>
  <si>
    <t>Massey University</t>
  </si>
  <si>
    <t>Victoria University of Wellington</t>
  </si>
  <si>
    <t>University of Canterbury</t>
  </si>
  <si>
    <t>Lincoln University</t>
  </si>
  <si>
    <t>University of Otago</t>
  </si>
  <si>
    <t>Auckland University of Technology</t>
  </si>
  <si>
    <t>TOTAL CAUL/CONZUL EFTSL</t>
  </si>
  <si>
    <t>Master's (Extended)</t>
  </si>
  <si>
    <t>State/Institution</t>
  </si>
  <si>
    <t>&lt; Back to Index &gt;</t>
  </si>
  <si>
    <t>Ave weight 1996-2013</t>
  </si>
  <si>
    <t xml:space="preserve">The Australian Centre for Indigenous Knowledge and Education (ACIKE), the delivery of most undergraduate programs will be at Charles Darwin University from 2012. </t>
  </si>
  <si>
    <t>checksum!</t>
  </si>
  <si>
    <t>diff</t>
  </si>
  <si>
    <t>University of Technology Sydney</t>
  </si>
  <si>
    <t>Western Sydney University</t>
  </si>
  <si>
    <t>CQUniversity</t>
  </si>
  <si>
    <t>Flinders University</t>
  </si>
  <si>
    <t>(a) Previously University of Ballarat.</t>
  </si>
  <si>
    <t>(b) As a result of a collaborative partnership between Batchelor Institute of Indigenous Tertiary Education and Charles Darwin University which established</t>
  </si>
  <si>
    <r>
      <t>Federation University Australia</t>
    </r>
    <r>
      <rPr>
        <vertAlign val="superscript"/>
        <sz val="8"/>
        <color indexed="8"/>
        <rFont val="Arial"/>
        <family val="2"/>
      </rPr>
      <t>(a)</t>
    </r>
  </si>
  <si>
    <t>TOTAL CAUL EFTSL</t>
  </si>
  <si>
    <t>TOTAL CONZUL EFTSL</t>
  </si>
  <si>
    <t>Curtin University</t>
  </si>
  <si>
    <t>Tier          (7 Tiers)</t>
  </si>
  <si>
    <t>Tier          (5 Tiers)</t>
  </si>
  <si>
    <t>2018 weighting</t>
  </si>
  <si>
    <t>Total 2017</t>
  </si>
  <si>
    <t>% change on 2017</t>
  </si>
  <si>
    <t>Table 4.1: Actual Student Load (EFTSL) for All Students by State, Higher Education Institution and Broad Level of Course, Full Year 2018</t>
  </si>
  <si>
    <t>Table 4.1 2018</t>
  </si>
  <si>
    <t>Table 4.1: Actual Student Load (EFTSL) for All Students by State, Higher Education Institution and Broad Level of Course, Full Year 2019</t>
  </si>
  <si>
    <t>Total 2018</t>
  </si>
  <si>
    <t>% change on 2018</t>
  </si>
  <si>
    <t>Table 4.1 2019</t>
  </si>
  <si>
    <t>2019 weighting</t>
  </si>
  <si>
    <t>Average Weighting 2018-2019</t>
  </si>
  <si>
    <t>Ave weight 2018-2019</t>
  </si>
  <si>
    <t>Table 4.1: Actual Student Load (EFTSL) for All Students by State, Higher Education Institution and Broad Level of Course, Full Year 2020</t>
  </si>
  <si>
    <t>Table 4.1 2020</t>
  </si>
  <si>
    <t>Ave weight 2019-2020</t>
  </si>
  <si>
    <t>Total 2019</t>
  </si>
  <si>
    <t>% change on 2019</t>
  </si>
  <si>
    <t>TOTAL CAUL FTE</t>
  </si>
  <si>
    <r>
      <t>Charles Darwin University</t>
    </r>
    <r>
      <rPr>
        <vertAlign val="superscript"/>
        <sz val="8"/>
        <color indexed="8"/>
        <rFont val="Arial"/>
        <family val="2"/>
      </rPr>
      <t>(b)</t>
    </r>
  </si>
  <si>
    <t>P/G by coursework</t>
  </si>
  <si>
    <t>2020 weighting</t>
  </si>
  <si>
    <t>Average Weighting 2019-2020</t>
  </si>
  <si>
    <t>Federation University Australia</t>
  </si>
  <si>
    <t>Table 4.1: Actual Student Load (EFTSL) for All Students by State, Higher Education Institution and Broad Level of Course, Full Year 2021</t>
  </si>
  <si>
    <t>Total 2020</t>
  </si>
  <si>
    <t>% change on 2020</t>
  </si>
  <si>
    <t>2021 weighting</t>
  </si>
  <si>
    <t>Average Weighting 2020-2021</t>
  </si>
  <si>
    <t>Band</t>
  </si>
  <si>
    <t>FTE Range</t>
  </si>
  <si>
    <t>CAUL Weighted Bands - 7 tiers</t>
  </si>
  <si>
    <t>CAUL Weighted Bands - 5 tiers</t>
  </si>
  <si>
    <t>4% above</t>
  </si>
  <si>
    <t>3%-4%</t>
  </si>
  <si>
    <t>2.5%-3%</t>
  </si>
  <si>
    <t>2%-2.49%</t>
  </si>
  <si>
    <t>1.51%-1.99%</t>
  </si>
  <si>
    <t>1%-1.5%</t>
  </si>
  <si>
    <t>&lt;1%</t>
  </si>
  <si>
    <t>&lt;1.5%</t>
  </si>
  <si>
    <t>1.5%-2.5%</t>
  </si>
  <si>
    <t>Member</t>
  </si>
  <si>
    <t>Ave weight 2020-2021</t>
  </si>
  <si>
    <t>Table 4.1 2021</t>
  </si>
  <si>
    <t>&lt; Back to Index&gt;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</si>
</sst>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0.0%"/>
    <numFmt numFmtId="167" formatCode="_-* #,##0_-;\-* #,##0_-;_-* &quot;-&quot;??_-;_-@_-"/>
  </numFmts>
  <fonts count="26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1"/>
      <color indexed="8"/>
      <name val="Arial"/>
      <family val="2"/>
    </font>
    <font>
      <sz val="10"/>
      <name val="Monotype Sans WT"/>
    </font>
    <font>
      <sz val="10"/>
      <name val="MS Sans Serif"/>
      <family val="2"/>
    </font>
    <font>
      <sz val="10"/>
      <name val="MS Sans Serif"/>
    </font>
    <font>
      <u/>
      <sz val="8"/>
      <color indexed="12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u/>
      <sz val="11"/>
      <color theme="10"/>
      <name val="Calibri"/>
      <family val="2"/>
      <scheme val="minor"/>
    </font>
    <font>
      <vertAlign val="superscript"/>
      <sz val="8"/>
      <color indexed="8"/>
      <name val="Arial"/>
      <family val="2"/>
    </font>
    <font>
      <sz val="8"/>
      <color rgb="FFFF0000"/>
      <name val="Arial"/>
      <family val="2"/>
    </font>
    <font>
      <b/>
      <sz val="8"/>
      <color rgb="FFFF0000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63">
    <xf numFmtId="0" fontId="0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12" fillId="0" borderId="0"/>
    <xf numFmtId="0" fontId="13" fillId="0" borderId="0"/>
    <xf numFmtId="0" fontId="16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9" fontId="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3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2" fillId="0" borderId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</cellStyleXfs>
  <cellXfs count="130">
    <xf numFmtId="0" fontId="0" fillId="0" borderId="0" xfId="0"/>
    <xf numFmtId="0" fontId="7" fillId="0" borderId="0" xfId="9" quotePrefix="1" applyAlignment="1" applyProtection="1"/>
    <xf numFmtId="0" fontId="7" fillId="0" borderId="0" xfId="9" applyAlignment="1" applyProtection="1">
      <alignment horizontal="left"/>
    </xf>
    <xf numFmtId="3" fontId="18" fillId="0" borderId="0" xfId="13" applyNumberFormat="1" applyFont="1" applyAlignment="1">
      <alignment horizontal="right"/>
    </xf>
    <xf numFmtId="3" fontId="6" fillId="0" borderId="0" xfId="24" applyNumberFormat="1" applyFont="1"/>
    <xf numFmtId="10" fontId="6" fillId="0" borderId="0" xfId="39" applyNumberFormat="1" applyFont="1" applyBorder="1" applyAlignment="1"/>
    <xf numFmtId="0" fontId="15" fillId="6" borderId="0" xfId="24" applyFont="1" applyFill="1" applyAlignment="1">
      <alignment horizontal="left"/>
    </xf>
    <xf numFmtId="0" fontId="6" fillId="0" borderId="0" xfId="24" applyFont="1" applyAlignment="1">
      <alignment horizontal="left"/>
    </xf>
    <xf numFmtId="3" fontId="18" fillId="0" borderId="0" xfId="13" applyNumberFormat="1" applyFont="1"/>
    <xf numFmtId="0" fontId="6" fillId="0" borderId="0" xfId="0" applyFont="1" applyAlignment="1">
      <alignment horizontal="left" vertical="top"/>
    </xf>
    <xf numFmtId="0" fontId="15" fillId="7" borderId="0" xfId="0" applyFont="1" applyFill="1" applyAlignment="1">
      <alignment horizontal="left"/>
    </xf>
    <xf numFmtId="167" fontId="6" fillId="0" borderId="0" xfId="1" applyNumberFormat="1" applyFont="1" applyBorder="1" applyAlignment="1"/>
    <xf numFmtId="0" fontId="7" fillId="4" borderId="0" xfId="9" quotePrefix="1" applyFill="1" applyAlignment="1" applyProtection="1"/>
    <xf numFmtId="0" fontId="6" fillId="0" borderId="0" xfId="0" applyFont="1"/>
    <xf numFmtId="0" fontId="6" fillId="0" borderId="0" xfId="0" applyFont="1" applyAlignment="1">
      <alignment horizontal="right"/>
    </xf>
    <xf numFmtId="0" fontId="15" fillId="0" borderId="0" xfId="0" applyFont="1"/>
    <xf numFmtId="0" fontId="15" fillId="0" borderId="0" xfId="0" applyFont="1" applyAlignment="1">
      <alignment horizontal="right"/>
    </xf>
    <xf numFmtId="0" fontId="15" fillId="0" borderId="0" xfId="0" applyFont="1" applyAlignment="1">
      <alignment wrapText="1"/>
    </xf>
    <xf numFmtId="0" fontId="15" fillId="0" borderId="0" xfId="0" applyFont="1" applyAlignment="1">
      <alignment horizontal="right" wrapText="1"/>
    </xf>
    <xf numFmtId="0" fontId="18" fillId="0" borderId="0" xfId="46" applyFont="1"/>
    <xf numFmtId="3" fontId="18" fillId="0" borderId="0" xfId="46" applyNumberFormat="1" applyFont="1"/>
    <xf numFmtId="3" fontId="18" fillId="0" borderId="0" xfId="46" applyNumberFormat="1" applyFont="1" applyAlignment="1">
      <alignment horizontal="right"/>
    </xf>
    <xf numFmtId="3" fontId="17" fillId="0" borderId="0" xfId="46" applyNumberFormat="1" applyFont="1"/>
    <xf numFmtId="0" fontId="6" fillId="0" borderId="0" xfId="0" applyFont="1" applyAlignment="1">
      <alignment horizontal="left"/>
    </xf>
    <xf numFmtId="3" fontId="18" fillId="0" borderId="3" xfId="46" applyNumberFormat="1" applyFont="1" applyBorder="1"/>
    <xf numFmtId="3" fontId="18" fillId="0" borderId="3" xfId="46" applyNumberFormat="1" applyFont="1" applyBorder="1" applyAlignment="1">
      <alignment horizontal="right"/>
    </xf>
    <xf numFmtId="165" fontId="6" fillId="0" borderId="0" xfId="0" applyNumberFormat="1" applyFont="1"/>
    <xf numFmtId="0" fontId="15" fillId="0" borderId="2" xfId="0" applyFont="1" applyBorder="1" applyAlignment="1">
      <alignment horizontal="left" vertical="top"/>
    </xf>
    <xf numFmtId="0" fontId="6" fillId="0" borderId="2" xfId="0" applyFont="1" applyBorder="1" applyAlignment="1">
      <alignment horizontal="left" vertical="top" wrapText="1"/>
    </xf>
    <xf numFmtId="0" fontId="15" fillId="0" borderId="2" xfId="0" applyFont="1" applyBorder="1" applyAlignment="1">
      <alignment horizontal="left" vertical="top" wrapText="1"/>
    </xf>
    <xf numFmtId="0" fontId="15" fillId="2" borderId="2" xfId="0" applyFont="1" applyFill="1" applyBorder="1" applyAlignment="1">
      <alignment horizontal="left" vertical="top" wrapText="1"/>
    </xf>
    <xf numFmtId="167" fontId="15" fillId="2" borderId="2" xfId="1" applyNumberFormat="1" applyFont="1" applyFill="1" applyBorder="1" applyAlignment="1">
      <alignment horizontal="left" vertical="top" wrapText="1"/>
    </xf>
    <xf numFmtId="0" fontId="6" fillId="0" borderId="2" xfId="24" applyFont="1" applyBorder="1" applyAlignment="1">
      <alignment horizontal="left" vertical="top"/>
    </xf>
    <xf numFmtId="0" fontId="15" fillId="0" borderId="0" xfId="0" applyFont="1" applyAlignment="1">
      <alignment horizontal="left"/>
    </xf>
    <xf numFmtId="0" fontId="15" fillId="6" borderId="1" xfId="0" applyFont="1" applyFill="1" applyBorder="1" applyAlignment="1">
      <alignment horizontal="left"/>
    </xf>
    <xf numFmtId="3" fontId="17" fillId="6" borderId="1" xfId="46" applyNumberFormat="1" applyFont="1" applyFill="1" applyBorder="1"/>
    <xf numFmtId="3" fontId="6" fillId="0" borderId="0" xfId="0" applyNumberFormat="1" applyFont="1"/>
    <xf numFmtId="3" fontId="15" fillId="6" borderId="0" xfId="0" applyNumberFormat="1" applyFont="1" applyFill="1"/>
    <xf numFmtId="3" fontId="15" fillId="7" borderId="0" xfId="0" applyNumberFormat="1" applyFont="1" applyFill="1"/>
    <xf numFmtId="3" fontId="15" fillId="7" borderId="0" xfId="0" applyNumberFormat="1" applyFont="1" applyFill="1" applyAlignment="1">
      <alignment horizontal="right"/>
    </xf>
    <xf numFmtId="10" fontId="17" fillId="6" borderId="1" xfId="46" applyNumberFormat="1" applyFont="1" applyFill="1" applyBorder="1"/>
    <xf numFmtId="3" fontId="18" fillId="0" borderId="1" xfId="46" applyNumberFormat="1" applyFont="1" applyBorder="1"/>
    <xf numFmtId="10" fontId="6" fillId="0" borderId="0" xfId="0" applyNumberFormat="1" applyFont="1"/>
    <xf numFmtId="10" fontId="15" fillId="6" borderId="0" xfId="0" applyNumberFormat="1" applyFont="1" applyFill="1"/>
    <xf numFmtId="10" fontId="15" fillId="7" borderId="0" xfId="0" applyNumberFormat="1" applyFont="1" applyFill="1"/>
    <xf numFmtId="0" fontId="14" fillId="0" borderId="0" xfId="9" applyFont="1" applyAlignment="1" applyProtection="1"/>
    <xf numFmtId="3" fontId="17" fillId="0" borderId="0" xfId="13" applyNumberFormat="1" applyFont="1"/>
    <xf numFmtId="0" fontId="18" fillId="0" borderId="0" xfId="13" applyFont="1"/>
    <xf numFmtId="0" fontId="18" fillId="0" borderId="0" xfId="60" applyFont="1"/>
    <xf numFmtId="3" fontId="18" fillId="0" borderId="0" xfId="60" applyNumberFormat="1" applyFont="1"/>
    <xf numFmtId="3" fontId="18" fillId="0" borderId="0" xfId="60" applyNumberFormat="1" applyFont="1" applyAlignment="1">
      <alignment horizontal="right"/>
    </xf>
    <xf numFmtId="3" fontId="17" fillId="0" borderId="0" xfId="60" applyNumberFormat="1" applyFont="1"/>
    <xf numFmtId="3" fontId="17" fillId="6" borderId="1" xfId="60" applyNumberFormat="1" applyFont="1" applyFill="1" applyBorder="1"/>
    <xf numFmtId="10" fontId="17" fillId="6" borderId="1" xfId="60" applyNumberFormat="1" applyFont="1" applyFill="1" applyBorder="1"/>
    <xf numFmtId="3" fontId="18" fillId="0" borderId="1" xfId="60" applyNumberFormat="1" applyFont="1" applyBorder="1"/>
    <xf numFmtId="0" fontId="18" fillId="0" borderId="0" xfId="0" applyFont="1" applyAlignment="1">
      <alignment horizontal="left"/>
    </xf>
    <xf numFmtId="0" fontId="21" fillId="0" borderId="0" xfId="0" applyFont="1"/>
    <xf numFmtId="165" fontId="18" fillId="0" borderId="0" xfId="0" applyNumberFormat="1" applyFont="1"/>
    <xf numFmtId="0" fontId="21" fillId="0" borderId="0" xfId="0" applyFont="1" applyAlignment="1">
      <alignment horizontal="left"/>
    </xf>
    <xf numFmtId="165" fontId="21" fillId="0" borderId="0" xfId="0" applyNumberFormat="1" applyFont="1"/>
    <xf numFmtId="0" fontId="18" fillId="0" borderId="0" xfId="0" applyFont="1" applyAlignment="1">
      <alignment horizontal="left" vertical="top"/>
    </xf>
    <xf numFmtId="3" fontId="18" fillId="0" borderId="0" xfId="0" applyNumberFormat="1" applyFont="1"/>
    <xf numFmtId="167" fontId="18" fillId="0" borderId="0" xfId="1" applyNumberFormat="1" applyFont="1" applyFill="1" applyBorder="1" applyAlignment="1">
      <alignment horizontal="center"/>
    </xf>
    <xf numFmtId="10" fontId="18" fillId="0" borderId="0" xfId="0" applyNumberFormat="1" applyFont="1"/>
    <xf numFmtId="3" fontId="18" fillId="0" borderId="0" xfId="24" applyNumberFormat="1" applyFont="1"/>
    <xf numFmtId="0" fontId="18" fillId="0" borderId="0" xfId="0" applyFont="1"/>
    <xf numFmtId="0" fontId="17" fillId="6" borderId="0" xfId="24" applyFont="1" applyFill="1" applyAlignment="1">
      <alignment horizontal="left"/>
    </xf>
    <xf numFmtId="3" fontId="17" fillId="6" borderId="0" xfId="0" applyNumberFormat="1" applyFont="1" applyFill="1"/>
    <xf numFmtId="10" fontId="17" fillId="6" borderId="0" xfId="0" applyNumberFormat="1" applyFont="1" applyFill="1"/>
    <xf numFmtId="0" fontId="21" fillId="0" borderId="0" xfId="24" applyFont="1" applyAlignment="1">
      <alignment horizontal="left"/>
    </xf>
    <xf numFmtId="3" fontId="21" fillId="0" borderId="0" xfId="0" applyNumberFormat="1" applyFont="1"/>
    <xf numFmtId="0" fontId="17" fillId="7" borderId="0" xfId="0" applyFont="1" applyFill="1" applyAlignment="1">
      <alignment horizontal="left"/>
    </xf>
    <xf numFmtId="3" fontId="17" fillId="7" borderId="0" xfId="0" applyNumberFormat="1" applyFont="1" applyFill="1"/>
    <xf numFmtId="3" fontId="17" fillId="7" borderId="0" xfId="0" applyNumberFormat="1" applyFont="1" applyFill="1" applyAlignment="1">
      <alignment horizontal="right"/>
    </xf>
    <xf numFmtId="10" fontId="17" fillId="7" borderId="0" xfId="0" applyNumberFormat="1" applyFont="1" applyFill="1"/>
    <xf numFmtId="0" fontId="22" fillId="0" borderId="0" xfId="0" applyFont="1" applyAlignment="1">
      <alignment horizontal="left"/>
    </xf>
    <xf numFmtId="0" fontId="21" fillId="0" borderId="0" xfId="0" applyFont="1" applyAlignment="1">
      <alignment horizontal="right"/>
    </xf>
    <xf numFmtId="0" fontId="23" fillId="0" borderId="0" xfId="0" applyFont="1" applyAlignment="1">
      <alignment horizontal="center"/>
    </xf>
    <xf numFmtId="0" fontId="23" fillId="0" borderId="0" xfId="0" applyFont="1" applyAlignment="1">
      <alignment horizontal="center" vertical="center"/>
    </xf>
    <xf numFmtId="0" fontId="23" fillId="0" borderId="0" xfId="0" applyFont="1"/>
    <xf numFmtId="0" fontId="24" fillId="0" borderId="0" xfId="0" applyFont="1" applyAlignment="1">
      <alignment horizontal="center" vertical="top" wrapText="1"/>
    </xf>
    <xf numFmtId="0" fontId="24" fillId="0" borderId="0" xfId="24" applyFont="1" applyAlignment="1">
      <alignment horizontal="center" vertical="center" wrapText="1"/>
    </xf>
    <xf numFmtId="0" fontId="23" fillId="0" borderId="0" xfId="0" applyFont="1" applyAlignment="1">
      <alignment vertical="top" wrapText="1"/>
    </xf>
    <xf numFmtId="10" fontId="23" fillId="6" borderId="0" xfId="0" applyNumberFormat="1" applyFont="1" applyFill="1" applyAlignment="1">
      <alignment horizontal="left"/>
    </xf>
    <xf numFmtId="10" fontId="23" fillId="6" borderId="0" xfId="0" applyNumberFormat="1" applyFont="1" applyFill="1" applyAlignment="1">
      <alignment horizontal="center"/>
    </xf>
    <xf numFmtId="10" fontId="23" fillId="11" borderId="0" xfId="0" applyNumberFormat="1" applyFont="1" applyFill="1" applyAlignment="1">
      <alignment horizontal="left"/>
    </xf>
    <xf numFmtId="10" fontId="23" fillId="11" borderId="0" xfId="0" applyNumberFormat="1" applyFont="1" applyFill="1" applyAlignment="1">
      <alignment horizontal="center"/>
    </xf>
    <xf numFmtId="10" fontId="23" fillId="8" borderId="0" xfId="0" applyNumberFormat="1" applyFont="1" applyFill="1" applyAlignment="1">
      <alignment horizontal="left"/>
    </xf>
    <xf numFmtId="10" fontId="23" fillId="8" borderId="0" xfId="0" applyNumberFormat="1" applyFont="1" applyFill="1" applyAlignment="1">
      <alignment horizontal="center"/>
    </xf>
    <xf numFmtId="165" fontId="23" fillId="8" borderId="0" xfId="39" applyNumberFormat="1" applyFont="1" applyFill="1" applyAlignment="1">
      <alignment horizontal="left"/>
    </xf>
    <xf numFmtId="165" fontId="23" fillId="8" borderId="0" xfId="39" applyNumberFormat="1" applyFont="1" applyFill="1" applyAlignment="1">
      <alignment horizontal="center"/>
    </xf>
    <xf numFmtId="165" fontId="23" fillId="9" borderId="0" xfId="39" applyNumberFormat="1" applyFont="1" applyFill="1" applyAlignment="1">
      <alignment horizontal="left"/>
    </xf>
    <xf numFmtId="165" fontId="23" fillId="9" borderId="0" xfId="39" applyNumberFormat="1" applyFont="1" applyFill="1" applyAlignment="1">
      <alignment horizontal="center"/>
    </xf>
    <xf numFmtId="10" fontId="23" fillId="9" borderId="0" xfId="0" applyNumberFormat="1" applyFont="1" applyFill="1" applyAlignment="1">
      <alignment horizontal="center"/>
    </xf>
    <xf numFmtId="165" fontId="23" fillId="10" borderId="0" xfId="39" applyNumberFormat="1" applyFont="1" applyFill="1" applyAlignment="1">
      <alignment horizontal="left"/>
    </xf>
    <xf numFmtId="165" fontId="23" fillId="10" borderId="0" xfId="39" applyNumberFormat="1" applyFont="1" applyFill="1" applyAlignment="1">
      <alignment horizontal="center"/>
    </xf>
    <xf numFmtId="10" fontId="23" fillId="10" borderId="0" xfId="0" applyNumberFormat="1" applyFont="1" applyFill="1" applyAlignment="1">
      <alignment horizontal="center"/>
    </xf>
    <xf numFmtId="165" fontId="23" fillId="5" borderId="0" xfId="39" applyNumberFormat="1" applyFont="1" applyFill="1" applyAlignment="1">
      <alignment horizontal="left"/>
    </xf>
    <xf numFmtId="165" fontId="23" fillId="5" borderId="0" xfId="39" applyNumberFormat="1" applyFont="1" applyFill="1" applyAlignment="1">
      <alignment horizontal="center"/>
    </xf>
    <xf numFmtId="10" fontId="23" fillId="5" borderId="0" xfId="0" applyNumberFormat="1" applyFont="1" applyFill="1" applyAlignment="1">
      <alignment horizontal="center"/>
    </xf>
    <xf numFmtId="165" fontId="23" fillId="3" borderId="0" xfId="39" applyNumberFormat="1" applyFont="1" applyFill="1" applyAlignment="1">
      <alignment horizontal="left"/>
    </xf>
    <xf numFmtId="165" fontId="23" fillId="3" borderId="0" xfId="39" applyNumberFormat="1" applyFont="1" applyFill="1" applyAlignment="1">
      <alignment horizontal="center"/>
    </xf>
    <xf numFmtId="10" fontId="23" fillId="3" borderId="0" xfId="0" applyNumberFormat="1" applyFont="1" applyFill="1" applyAlignment="1">
      <alignment horizontal="center"/>
    </xf>
    <xf numFmtId="0" fontId="23" fillId="0" borderId="0" xfId="0" applyFont="1" applyAlignment="1">
      <alignment horizontal="left"/>
    </xf>
    <xf numFmtId="0" fontId="7" fillId="0" borderId="0" xfId="9" quotePrefix="1" applyFill="1" applyAlignment="1" applyProtection="1"/>
    <xf numFmtId="0" fontId="23" fillId="0" borderId="0" xfId="39" applyNumberFormat="1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23" fillId="5" borderId="0" xfId="39" applyNumberFormat="1" applyFont="1" applyFill="1" applyAlignment="1">
      <alignment horizontal="center" vertical="center"/>
    </xf>
    <xf numFmtId="0" fontId="23" fillId="3" borderId="0" xfId="39" applyNumberFormat="1" applyFont="1" applyFill="1" applyAlignment="1">
      <alignment horizontal="center" vertical="center"/>
    </xf>
    <xf numFmtId="0" fontId="23" fillId="9" borderId="0" xfId="39" applyNumberFormat="1" applyFont="1" applyFill="1" applyAlignment="1">
      <alignment horizontal="center" vertical="center"/>
    </xf>
    <xf numFmtId="0" fontId="23" fillId="10" borderId="0" xfId="39" applyNumberFormat="1" applyFont="1" applyFill="1" applyAlignment="1">
      <alignment horizontal="center" vertical="center"/>
    </xf>
    <xf numFmtId="0" fontId="23" fillId="8" borderId="0" xfId="39" applyNumberFormat="1" applyFont="1" applyFill="1" applyAlignment="1">
      <alignment horizontal="center" vertical="center"/>
    </xf>
    <xf numFmtId="0" fontId="23" fillId="11" borderId="0" xfId="39" applyNumberFormat="1" applyFont="1" applyFill="1" applyAlignment="1">
      <alignment horizontal="center" vertical="center"/>
    </xf>
    <xf numFmtId="0" fontId="23" fillId="6" borderId="0" xfId="39" applyNumberFormat="1" applyFont="1" applyFill="1" applyAlignment="1">
      <alignment horizontal="center" vertical="center"/>
    </xf>
    <xf numFmtId="0" fontId="25" fillId="0" borderId="4" xfId="0" applyFont="1" applyBorder="1" applyAlignment="1">
      <alignment horizontal="center" vertical="top"/>
    </xf>
    <xf numFmtId="0" fontId="25" fillId="0" borderId="5" xfId="0" applyFont="1" applyBorder="1" applyAlignment="1">
      <alignment horizontal="center" vertical="top"/>
    </xf>
    <xf numFmtId="0" fontId="25" fillId="0" borderId="6" xfId="0" applyFont="1" applyBorder="1" applyAlignment="1">
      <alignment horizontal="center" vertical="top"/>
    </xf>
    <xf numFmtId="0" fontId="25" fillId="0" borderId="7" xfId="0" applyFont="1" applyBorder="1" applyAlignment="1">
      <alignment horizontal="center" vertical="top"/>
    </xf>
    <xf numFmtId="0" fontId="0" fillId="0" borderId="8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25" fillId="0" borderId="0" xfId="0" applyFont="1" applyBorder="1" applyAlignment="1">
      <alignment horizontal="center" vertical="top"/>
    </xf>
    <xf numFmtId="0" fontId="25" fillId="0" borderId="11" xfId="0" applyFont="1" applyBorder="1" applyAlignment="1">
      <alignment horizontal="center" vertical="top"/>
    </xf>
    <xf numFmtId="0" fontId="5" fillId="0" borderId="8" xfId="0" applyFont="1" applyBorder="1" applyAlignment="1">
      <alignment horizontal="left" vertical="top"/>
    </xf>
    <xf numFmtId="0" fontId="5" fillId="0" borderId="9" xfId="0" applyFont="1" applyBorder="1" applyAlignment="1">
      <alignment horizontal="left" vertical="top"/>
    </xf>
    <xf numFmtId="0" fontId="5" fillId="0" borderId="10" xfId="0" applyFont="1" applyBorder="1" applyAlignment="1">
      <alignment horizontal="left" vertical="top"/>
    </xf>
    <xf numFmtId="10" fontId="5" fillId="0" borderId="9" xfId="0" applyNumberFormat="1" applyFont="1" applyBorder="1" applyAlignment="1">
      <alignment horizontal="left" vertical="top"/>
    </xf>
    <xf numFmtId="0" fontId="24" fillId="0" borderId="0" xfId="0" applyFont="1" applyAlignment="1">
      <alignment horizontal="center" vertical="top"/>
    </xf>
    <xf numFmtId="0" fontId="24" fillId="0" borderId="0" xfId="24" applyFont="1" applyAlignment="1">
      <alignment horizontal="center" vertical="top" wrapText="1"/>
    </xf>
    <xf numFmtId="0" fontId="0" fillId="3" borderId="0" xfId="0" applyFill="1" applyAlignment="1">
      <alignment horizontal="center" vertical="center"/>
    </xf>
  </cellXfs>
  <cellStyles count="63">
    <cellStyle name="Comma" xfId="1" builtinId="3"/>
    <cellStyle name="Comma 2" xfId="44" xr:uid="{00000000-0005-0000-0000-000001000000}"/>
    <cellStyle name="Comma 2 2" xfId="59" xr:uid="{00000000-0005-0000-0000-000002000000}"/>
    <cellStyle name="Comma 3" xfId="47" xr:uid="{00000000-0005-0000-0000-000003000000}"/>
    <cellStyle name="Currency 2 2" xfId="2" xr:uid="{00000000-0005-0000-0000-000004000000}"/>
    <cellStyle name="Currency 2 2 2" xfId="48" xr:uid="{00000000-0005-0000-0000-000005000000}"/>
    <cellStyle name="Currency 2 3" xfId="3" xr:uid="{00000000-0005-0000-0000-000006000000}"/>
    <cellStyle name="Currency 2 3 2" xfId="49" xr:uid="{00000000-0005-0000-0000-000007000000}"/>
    <cellStyle name="Currency 2 4" xfId="4" xr:uid="{00000000-0005-0000-0000-000008000000}"/>
    <cellStyle name="Currency 2 4 2" xfId="50" xr:uid="{00000000-0005-0000-0000-000009000000}"/>
    <cellStyle name="Currency 2 5" xfId="5" xr:uid="{00000000-0005-0000-0000-00000A000000}"/>
    <cellStyle name="Currency 2 5 2" xfId="51" xr:uid="{00000000-0005-0000-0000-00000B000000}"/>
    <cellStyle name="Currency 2 6" xfId="6" xr:uid="{00000000-0005-0000-0000-00000C000000}"/>
    <cellStyle name="Currency 2 6 2" xfId="52" xr:uid="{00000000-0005-0000-0000-00000D000000}"/>
    <cellStyle name="Currency 2 7" xfId="7" xr:uid="{00000000-0005-0000-0000-00000E000000}"/>
    <cellStyle name="Currency 2 7 2" xfId="53" xr:uid="{00000000-0005-0000-0000-00000F000000}"/>
    <cellStyle name="Currency 2 8" xfId="8" xr:uid="{00000000-0005-0000-0000-000010000000}"/>
    <cellStyle name="Currency 2 8 2" xfId="54" xr:uid="{00000000-0005-0000-0000-000011000000}"/>
    <cellStyle name="Hyperlink" xfId="9" builtinId="8"/>
    <cellStyle name="Hyperlink 2" xfId="10" xr:uid="{00000000-0005-0000-0000-000013000000}"/>
    <cellStyle name="Hyperlink 2 2" xfId="55" xr:uid="{00000000-0005-0000-0000-000014000000}"/>
    <cellStyle name="Hyperlink 3" xfId="45" xr:uid="{00000000-0005-0000-0000-000015000000}"/>
    <cellStyle name="Normal" xfId="0" builtinId="0"/>
    <cellStyle name="Normal 10" xfId="11" xr:uid="{00000000-0005-0000-0000-000017000000}"/>
    <cellStyle name="Normal 11" xfId="12" xr:uid="{00000000-0005-0000-0000-000018000000}"/>
    <cellStyle name="Normal 12" xfId="43" xr:uid="{00000000-0005-0000-0000-000019000000}"/>
    <cellStyle name="Normal 12 2" xfId="58" xr:uid="{00000000-0005-0000-0000-00001A000000}"/>
    <cellStyle name="Normal 2" xfId="13" xr:uid="{00000000-0005-0000-0000-00001B000000}"/>
    <cellStyle name="Normal 2 10" xfId="46" xr:uid="{00000000-0005-0000-0000-00001C000000}"/>
    <cellStyle name="Normal 2 10 2" xfId="60" xr:uid="{00000000-0005-0000-0000-00001D000000}"/>
    <cellStyle name="Normal 2 11" xfId="56" xr:uid="{00000000-0005-0000-0000-00001E000000}"/>
    <cellStyle name="Normal 2 12" xfId="61" xr:uid="{D652A3E9-8ACC-6448-9E7F-CD3804E6622A}"/>
    <cellStyle name="Normal 2 13" xfId="62" xr:uid="{C09C5D00-39E2-4EED-B4A4-C61F50666F78}"/>
    <cellStyle name="Normal 2 2" xfId="14" xr:uid="{00000000-0005-0000-0000-00001F000000}"/>
    <cellStyle name="Normal 2 3" xfId="15" xr:uid="{00000000-0005-0000-0000-000020000000}"/>
    <cellStyle name="Normal 2 4" xfId="16" xr:uid="{00000000-0005-0000-0000-000021000000}"/>
    <cellStyle name="Normal 2 5" xfId="17" xr:uid="{00000000-0005-0000-0000-000022000000}"/>
    <cellStyle name="Normal 2 6" xfId="18" xr:uid="{00000000-0005-0000-0000-000023000000}"/>
    <cellStyle name="Normal 2 7" xfId="19" xr:uid="{00000000-0005-0000-0000-000024000000}"/>
    <cellStyle name="Normal 2 8" xfId="20" xr:uid="{00000000-0005-0000-0000-000025000000}"/>
    <cellStyle name="Normal 2 9" xfId="21" xr:uid="{00000000-0005-0000-0000-000026000000}"/>
    <cellStyle name="Normal 2_wb2010quote-percentage" xfId="22" xr:uid="{00000000-0005-0000-0000-000027000000}"/>
    <cellStyle name="Normal 3" xfId="23" xr:uid="{00000000-0005-0000-0000-000028000000}"/>
    <cellStyle name="Normal 3 2" xfId="24" xr:uid="{00000000-0005-0000-0000-000029000000}"/>
    <cellStyle name="Normal 3 3" xfId="25" xr:uid="{00000000-0005-0000-0000-00002A000000}"/>
    <cellStyle name="Normal 3 4" xfId="26" xr:uid="{00000000-0005-0000-0000-00002B000000}"/>
    <cellStyle name="Normal 3 5" xfId="27" xr:uid="{00000000-0005-0000-0000-00002C000000}"/>
    <cellStyle name="Normal 3 6" xfId="28" xr:uid="{00000000-0005-0000-0000-00002D000000}"/>
    <cellStyle name="Normal 3 7" xfId="29" xr:uid="{00000000-0005-0000-0000-00002E000000}"/>
    <cellStyle name="Normal 3 8" xfId="30" xr:uid="{00000000-0005-0000-0000-00002F000000}"/>
    <cellStyle name="Normal 3_wb2010quote-percentage" xfId="31" xr:uid="{00000000-0005-0000-0000-000030000000}"/>
    <cellStyle name="Normal 4" xfId="32" xr:uid="{00000000-0005-0000-0000-000031000000}"/>
    <cellStyle name="Normal 4 2" xfId="33" xr:uid="{00000000-0005-0000-0000-000032000000}"/>
    <cellStyle name="Normal 5" xfId="34" xr:uid="{00000000-0005-0000-0000-000033000000}"/>
    <cellStyle name="Normal 6" xfId="35" xr:uid="{00000000-0005-0000-0000-000034000000}"/>
    <cellStyle name="Normal 7" xfId="36" xr:uid="{00000000-0005-0000-0000-000035000000}"/>
    <cellStyle name="Normal 8" xfId="37" xr:uid="{00000000-0005-0000-0000-000036000000}"/>
    <cellStyle name="Normal 9" xfId="38" xr:uid="{00000000-0005-0000-0000-000037000000}"/>
    <cellStyle name="Percent" xfId="39" builtinId="5"/>
    <cellStyle name="Percent 2" xfId="40" xr:uid="{00000000-0005-0000-0000-00003C000000}"/>
    <cellStyle name="Percent 2 2" xfId="41" xr:uid="{00000000-0005-0000-0000-00003D000000}"/>
    <cellStyle name="Percent 2 3" xfId="57" xr:uid="{00000000-0005-0000-0000-00003E000000}"/>
    <cellStyle name="Percent 3" xfId="42" xr:uid="{00000000-0005-0000-0000-00003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9"/>
  <sheetViews>
    <sheetView workbookViewId="0">
      <selection activeCell="A10" sqref="A10"/>
    </sheetView>
  </sheetViews>
  <sheetFormatPr defaultColWidth="8.85546875" defaultRowHeight="12.75"/>
  <cols>
    <col min="1" max="1" width="31.7109375" customWidth="1"/>
  </cols>
  <sheetData>
    <row r="1" spans="1:1">
      <c r="A1" s="1" t="s">
        <v>81</v>
      </c>
    </row>
    <row r="2" spans="1:1">
      <c r="A2" s="1" t="s">
        <v>85</v>
      </c>
    </row>
    <row r="3" spans="1:1">
      <c r="A3" s="1" t="s">
        <v>90</v>
      </c>
    </row>
    <row r="4" spans="1:1">
      <c r="A4" s="1" t="s">
        <v>120</v>
      </c>
    </row>
    <row r="5" spans="1:1">
      <c r="A5" s="1"/>
    </row>
    <row r="6" spans="1:1">
      <c r="A6" s="1"/>
    </row>
    <row r="7" spans="1:1">
      <c r="A7" s="12" t="s">
        <v>88</v>
      </c>
    </row>
    <row r="8" spans="1:1">
      <c r="A8" s="12" t="s">
        <v>91</v>
      </c>
    </row>
    <row r="9" spans="1:1">
      <c r="A9" s="12" t="s">
        <v>119</v>
      </c>
    </row>
  </sheetData>
  <hyperlinks>
    <hyperlink ref="A1" location="'Table 4.1 2018'!Print_Titles" display="Table 4.1 2018" xr:uid="{00000000-0004-0000-0000-000015000000}"/>
    <hyperlink ref="A2" location="'Table 4.1 2019'!A1" display="Table 4.1 2019" xr:uid="{99D1BB03-53C5-CF4F-A56C-CD4F089891DA}"/>
    <hyperlink ref="A3" location="'Table 4.1 2020'!A1" display="Table 4.1 2020" xr:uid="{42861DC2-1BF7-4CF9-AEE9-6F065BD77FAC}"/>
    <hyperlink ref="A8" location="'Ave weight 2019-2020'!A1" display="Ave weight 2019-2020" xr:uid="{00000000-0004-0000-0000-000012000000}"/>
    <hyperlink ref="A7" location="'Ave weight 2018-2019'!A1" display="Ave weight 2019-2020" xr:uid="{75683DAD-B850-4371-AFB7-27F745A6FD63}"/>
    <hyperlink ref="A9" location="'Ave weight 2020-2021'!A1" display="Ave weight 2020-2021" xr:uid="{65D11BB2-316E-402C-998C-B5F22A92F290}"/>
    <hyperlink ref="A4" location="'Table 4.1 2021'!A1" display="Table 4.1 2021" xr:uid="{926EAC97-4B65-4CBC-B1BB-BCC6B0B6590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CB72D5-5D65-4E7C-91AD-3B015615BA59}">
  <dimension ref="A1:L49"/>
  <sheetViews>
    <sheetView tabSelected="1" zoomScaleNormal="100" workbookViewId="0">
      <selection activeCell="G2" sqref="G2"/>
    </sheetView>
  </sheetViews>
  <sheetFormatPr defaultColWidth="9.140625" defaultRowHeight="12.75"/>
  <cols>
    <col min="1" max="1" width="30.85546875" style="103" bestFit="1" customWidth="1"/>
    <col min="2" max="4" width="10.140625" style="77" customWidth="1"/>
    <col min="5" max="5" width="8" style="78" customWidth="1"/>
    <col min="6" max="6" width="8.42578125" style="78" customWidth="1"/>
    <col min="7" max="7" width="9.140625" style="79"/>
    <col min="8" max="8" width="8.85546875" style="79" customWidth="1"/>
    <col min="9" max="9" width="21.42578125" style="79" customWidth="1"/>
    <col min="10" max="16384" width="9.140625" style="79"/>
  </cols>
  <sheetData>
    <row r="1" spans="1:12">
      <c r="A1" s="2" t="s">
        <v>60</v>
      </c>
    </row>
    <row r="2" spans="1:12" s="80" customFormat="1" ht="39" thickBot="1">
      <c r="A2" s="127" t="s">
        <v>118</v>
      </c>
      <c r="B2" s="80" t="s">
        <v>97</v>
      </c>
      <c r="C2" s="80" t="s">
        <v>103</v>
      </c>
      <c r="D2" s="80" t="s">
        <v>104</v>
      </c>
      <c r="E2" s="81" t="s">
        <v>75</v>
      </c>
      <c r="F2" s="81" t="s">
        <v>76</v>
      </c>
      <c r="H2" s="82"/>
      <c r="I2" s="82"/>
      <c r="J2" s="82"/>
      <c r="K2" s="82"/>
      <c r="L2" s="82"/>
    </row>
    <row r="3" spans="1:12" ht="15">
      <c r="A3" s="83" t="s">
        <v>16</v>
      </c>
      <c r="B3" s="84">
        <f>'Table 4.1 2020'!R20</f>
        <v>6.2888271760674241E-2</v>
      </c>
      <c r="C3" s="84">
        <f>'Table 4.1 2021'!R20</f>
        <v>6.2242983191599793E-2</v>
      </c>
      <c r="D3" s="84">
        <f>(B3+C3)/2</f>
        <v>6.2565627476137017E-2</v>
      </c>
      <c r="E3" s="113">
        <v>7</v>
      </c>
      <c r="F3" s="105">
        <v>5</v>
      </c>
      <c r="H3" s="114" t="s">
        <v>107</v>
      </c>
      <c r="I3" s="115"/>
    </row>
    <row r="4" spans="1:12" ht="15.75" thickBot="1">
      <c r="A4" s="83" t="s">
        <v>35</v>
      </c>
      <c r="B4" s="84">
        <f>'Table 4.1 2020'!R28</f>
        <v>5.8022103037654857E-2</v>
      </c>
      <c r="C4" s="84">
        <f>'Table 4.1 2021'!R28</f>
        <v>6.0290938749436772E-2</v>
      </c>
      <c r="D4" s="84">
        <f>(B4+C4)/2</f>
        <v>5.9156520893545811E-2</v>
      </c>
      <c r="E4" s="113"/>
      <c r="F4" s="105"/>
      <c r="H4" s="116" t="s">
        <v>105</v>
      </c>
      <c r="I4" s="117" t="s">
        <v>106</v>
      </c>
    </row>
    <row r="5" spans="1:12">
      <c r="A5" s="83" t="s">
        <v>41</v>
      </c>
      <c r="B5" s="84">
        <f>'Table 4.1 2020'!R36</f>
        <v>5.536651737046281E-2</v>
      </c>
      <c r="C5" s="84">
        <f>'Table 4.1 2021'!R36</f>
        <v>6.281381479009937E-2</v>
      </c>
      <c r="D5" s="84">
        <f>(B5+C5)/2</f>
        <v>5.9090166080281087E-2</v>
      </c>
      <c r="E5" s="113"/>
      <c r="F5" s="105"/>
      <c r="H5" s="118">
        <v>7</v>
      </c>
      <c r="I5" s="123" t="s">
        <v>109</v>
      </c>
    </row>
    <row r="6" spans="1:12">
      <c r="A6" s="83" t="s">
        <v>37</v>
      </c>
      <c r="B6" s="84">
        <f>'Table 4.1 2020'!R30</f>
        <v>4.4200954986775599E-2</v>
      </c>
      <c r="C6" s="84">
        <f>'Table 4.1 2021'!R30</f>
        <v>4.7270654978164857E-2</v>
      </c>
      <c r="D6" s="84">
        <f>(B6+C6)/2</f>
        <v>4.5735804982470228E-2</v>
      </c>
      <c r="E6" s="113"/>
      <c r="F6" s="105"/>
      <c r="H6" s="119">
        <v>6</v>
      </c>
      <c r="I6" s="124" t="s">
        <v>110</v>
      </c>
    </row>
    <row r="7" spans="1:12">
      <c r="A7" s="83" t="s">
        <v>40</v>
      </c>
      <c r="B7" s="84">
        <f>'Table 4.1 2020'!R33</f>
        <v>4.4433231454423072E-2</v>
      </c>
      <c r="C7" s="84">
        <f>'Table 4.1 2021'!R33</f>
        <v>4.6812468749227641E-2</v>
      </c>
      <c r="D7" s="84">
        <f>(B7+C7)/2</f>
        <v>4.562285010182536E-2</v>
      </c>
      <c r="E7" s="113"/>
      <c r="F7" s="105"/>
      <c r="H7" s="119">
        <v>5</v>
      </c>
      <c r="I7" s="124" t="s">
        <v>111</v>
      </c>
    </row>
    <row r="8" spans="1:12">
      <c r="A8" s="83" t="s">
        <v>17</v>
      </c>
      <c r="B8" s="84">
        <f>'Table 4.1 2020'!R23</f>
        <v>4.0132160189768479E-2</v>
      </c>
      <c r="C8" s="84">
        <f>'Table 4.1 2021'!R23</f>
        <v>4.1184477943371225E-2</v>
      </c>
      <c r="D8" s="84">
        <f>(B8+C8)/2</f>
        <v>4.0658319066569852E-2</v>
      </c>
      <c r="E8" s="106"/>
      <c r="F8" s="106"/>
      <c r="H8" s="119">
        <v>4</v>
      </c>
      <c r="I8" s="124" t="s">
        <v>112</v>
      </c>
    </row>
    <row r="9" spans="1:12">
      <c r="A9" s="85" t="s">
        <v>49</v>
      </c>
      <c r="B9" s="86">
        <f>'Table 4.1 2020'!R52</f>
        <v>3.4231686234058339E-2</v>
      </c>
      <c r="C9" s="86">
        <f>'Table 4.1 2021'!R52</f>
        <v>3.6602615653999054E-2</v>
      </c>
      <c r="D9" s="86">
        <f>(B9+C9)/2</f>
        <v>3.5417150944028697E-2</v>
      </c>
      <c r="E9" s="112">
        <v>6</v>
      </c>
      <c r="F9" s="105">
        <v>4</v>
      </c>
      <c r="H9" s="119">
        <v>3</v>
      </c>
      <c r="I9" s="124" t="s">
        <v>113</v>
      </c>
    </row>
    <row r="10" spans="1:12">
      <c r="A10" s="85" t="s">
        <v>33</v>
      </c>
      <c r="B10" s="86">
        <f>'Table 4.1 2020'!R12</f>
        <v>3.5825503118276668E-2</v>
      </c>
      <c r="C10" s="86">
        <f>'Table 4.1 2021'!R12</f>
        <v>3.4121565742119102E-2</v>
      </c>
      <c r="D10" s="86">
        <f>(B10+C10)/2</f>
        <v>3.4973534430197885E-2</v>
      </c>
      <c r="E10" s="106"/>
      <c r="F10" s="106"/>
      <c r="H10" s="119">
        <v>2</v>
      </c>
      <c r="I10" s="124" t="s">
        <v>114</v>
      </c>
    </row>
    <row r="11" spans="1:12" ht="13.5" thickBot="1">
      <c r="A11" s="87" t="s">
        <v>23</v>
      </c>
      <c r="B11" s="88">
        <f>'Table 4.1 2020'!R22</f>
        <v>2.8743165532592718E-2</v>
      </c>
      <c r="C11" s="88">
        <f>'Table 4.1 2021'!R22</f>
        <v>2.9246445254350394E-2</v>
      </c>
      <c r="D11" s="88">
        <f>(B11+C11)/2</f>
        <v>2.8994805393471556E-2</v>
      </c>
      <c r="E11" s="111">
        <v>5</v>
      </c>
      <c r="F11" s="105">
        <v>3</v>
      </c>
      <c r="H11" s="120">
        <v>1</v>
      </c>
      <c r="I11" s="125" t="s">
        <v>115</v>
      </c>
    </row>
    <row r="12" spans="1:12" ht="15">
      <c r="A12" s="87" t="s">
        <v>21</v>
      </c>
      <c r="B12" s="88">
        <f>'Table 4.1 2020'!R16</f>
        <v>2.8474115836600256E-2</v>
      </c>
      <c r="C12" s="88">
        <f>'Table 4.1 2021'!R16</f>
        <v>2.8282543104677493E-2</v>
      </c>
      <c r="D12" s="88">
        <f>(B12+C12)/2</f>
        <v>2.8378329470638876E-2</v>
      </c>
      <c r="E12" s="111"/>
      <c r="F12" s="105"/>
      <c r="H12" s="121"/>
      <c r="I12" s="121"/>
    </row>
    <row r="13" spans="1:12" ht="15.75" thickBot="1">
      <c r="A13" s="87" t="s">
        <v>65</v>
      </c>
      <c r="B13" s="88">
        <f>'Table 4.1 2020'!R38</f>
        <v>2.9220752017174494E-2</v>
      </c>
      <c r="C13" s="88">
        <f>'Table 4.1 2021'!R38</f>
        <v>2.1559468199784406E-2</v>
      </c>
      <c r="D13" s="88">
        <f>(B13+C13)/2</f>
        <v>2.5390110108479448E-2</v>
      </c>
      <c r="E13" s="111"/>
      <c r="F13" s="105"/>
      <c r="H13" s="122"/>
      <c r="I13" s="122"/>
    </row>
    <row r="14" spans="1:12" ht="15">
      <c r="A14" s="87" t="s">
        <v>74</v>
      </c>
      <c r="B14" s="88">
        <f>'Table 4.1 2020'!R11</f>
        <v>2.5279965293520185E-2</v>
      </c>
      <c r="C14" s="88">
        <f>'Table 4.1 2021'!R11</f>
        <v>2.5407947344706239E-2</v>
      </c>
      <c r="D14" s="88">
        <f>(B14+C14)/2</f>
        <v>2.5343956319113212E-2</v>
      </c>
      <c r="E14" s="111"/>
      <c r="F14" s="105"/>
      <c r="H14" s="114" t="s">
        <v>108</v>
      </c>
      <c r="I14" s="115"/>
    </row>
    <row r="15" spans="1:12" ht="15.75" thickBot="1">
      <c r="A15" s="87" t="s">
        <v>12</v>
      </c>
      <c r="B15" s="88">
        <f>'Table 4.1 2020'!R19</f>
        <v>2.5643508221842179E-2</v>
      </c>
      <c r="C15" s="88">
        <f>'Table 4.1 2021'!R19</f>
        <v>2.4948335225015068E-2</v>
      </c>
      <c r="D15" s="88">
        <f>(B15+C15)/2</f>
        <v>2.5295921723428622E-2</v>
      </c>
      <c r="E15" s="111"/>
      <c r="F15" s="105"/>
      <c r="H15" s="116" t="s">
        <v>105</v>
      </c>
      <c r="I15" s="117" t="s">
        <v>106</v>
      </c>
    </row>
    <row r="16" spans="1:12">
      <c r="A16" s="89" t="s">
        <v>66</v>
      </c>
      <c r="B16" s="88">
        <f>'Table 4.1 2020'!R43</f>
        <v>2.5487571114303297E-2</v>
      </c>
      <c r="C16" s="88">
        <f>'Table 4.1 2021'!R43</f>
        <v>2.493027394213165E-2</v>
      </c>
      <c r="D16" s="88">
        <f>(B16+C16)/2</f>
        <v>2.5208922528217471E-2</v>
      </c>
      <c r="E16" s="111"/>
      <c r="F16" s="105"/>
      <c r="H16" s="118">
        <v>5</v>
      </c>
      <c r="I16" s="123" t="s">
        <v>109</v>
      </c>
    </row>
    <row r="17" spans="1:9">
      <c r="A17" s="91" t="s">
        <v>34</v>
      </c>
      <c r="B17" s="93">
        <f>'Table 4.1 2020'!R26</f>
        <v>2.1745080533370077E-2</v>
      </c>
      <c r="C17" s="93">
        <f>'Table 4.1 2021'!R26</f>
        <v>2.2494852534378225E-2</v>
      </c>
      <c r="D17" s="93">
        <f>(B17+C17)/2</f>
        <v>2.2119966533874151E-2</v>
      </c>
      <c r="E17" s="109">
        <v>4</v>
      </c>
      <c r="F17" s="105">
        <v>2</v>
      </c>
      <c r="H17" s="119">
        <v>4</v>
      </c>
      <c r="I17" s="124" t="s">
        <v>110</v>
      </c>
    </row>
    <row r="18" spans="1:9">
      <c r="A18" s="91" t="s">
        <v>43</v>
      </c>
      <c r="B18" s="93">
        <f>'Table 4.1 2020'!R6</f>
        <v>2.1260046306338681E-2</v>
      </c>
      <c r="C18" s="93">
        <f>'Table 4.1 2021'!R6</f>
        <v>2.2490574862116364E-2</v>
      </c>
      <c r="D18" s="93">
        <f>(B18+C18)/2</f>
        <v>2.1875310584227523E-2</v>
      </c>
      <c r="E18" s="109"/>
      <c r="F18" s="106"/>
      <c r="H18" s="119">
        <v>3</v>
      </c>
      <c r="I18" s="124" t="s">
        <v>111</v>
      </c>
    </row>
    <row r="19" spans="1:9">
      <c r="A19" s="91" t="s">
        <v>42</v>
      </c>
      <c r="B19" s="93">
        <f>'Table 4.1 2020'!R40</f>
        <v>2.0191295264818446E-2</v>
      </c>
      <c r="C19" s="93">
        <f>'Table 4.1 2021'!R40</f>
        <v>2.2563295290568018E-2</v>
      </c>
      <c r="D19" s="93">
        <f>(B19+C19)/2</f>
        <v>2.1377295277693234E-2</v>
      </c>
      <c r="E19" s="109"/>
      <c r="F19" s="106"/>
      <c r="H19" s="119">
        <v>2</v>
      </c>
      <c r="I19" s="126" t="s">
        <v>117</v>
      </c>
    </row>
    <row r="20" spans="1:9" ht="13.5" thickBot="1">
      <c r="A20" s="91" t="s">
        <v>38</v>
      </c>
      <c r="B20" s="93">
        <f>'Table 4.1 2020'!R31</f>
        <v>2.035933495383796E-2</v>
      </c>
      <c r="C20" s="93">
        <f>'Table 4.1 2021'!R31</f>
        <v>2.0589862487095687E-2</v>
      </c>
      <c r="D20" s="93">
        <f>(B20+C20)/2</f>
        <v>2.0474598720466822E-2</v>
      </c>
      <c r="E20" s="109"/>
      <c r="F20" s="106"/>
      <c r="H20" s="120">
        <v>1</v>
      </c>
      <c r="I20" s="125" t="s">
        <v>116</v>
      </c>
    </row>
    <row r="21" spans="1:9">
      <c r="A21" s="91" t="s">
        <v>14</v>
      </c>
      <c r="B21" s="93">
        <f>'Table 4.1 2020'!R41</f>
        <v>2.0982617900090397E-2</v>
      </c>
      <c r="C21" s="93">
        <f>'Table 4.1 2021'!R41</f>
        <v>1.9647348698732098E-2</v>
      </c>
      <c r="D21" s="93">
        <f>(B21+C21)/2</f>
        <v>2.0314983299411248E-2</v>
      </c>
      <c r="E21" s="109"/>
      <c r="F21" s="106"/>
    </row>
    <row r="22" spans="1:9">
      <c r="A22" s="91" t="s">
        <v>18</v>
      </c>
      <c r="B22" s="93">
        <f>'Table 4.1 2020'!R25</f>
        <v>2.036678269628758E-2</v>
      </c>
      <c r="C22" s="93">
        <f>'Table 4.1 2021'!R25</f>
        <v>2.0208199061954004E-2</v>
      </c>
      <c r="D22" s="93">
        <f>(B22+C22)/2</f>
        <v>2.0287490879120792E-2</v>
      </c>
      <c r="E22" s="109"/>
      <c r="F22" s="106"/>
    </row>
    <row r="23" spans="1:9">
      <c r="A23" s="91" t="s">
        <v>15</v>
      </c>
      <c r="B23" s="93">
        <f>'Table 4.1 2020'!R18</f>
        <v>2.0771753691985577E-2</v>
      </c>
      <c r="C23" s="93">
        <f>'Table 4.1 2021'!R18</f>
        <v>1.9726247987117553E-2</v>
      </c>
      <c r="D23" s="93">
        <f>(B23+C23)/2</f>
        <v>2.0249000839551563E-2</v>
      </c>
      <c r="E23" s="106"/>
      <c r="F23" s="106"/>
    </row>
    <row r="24" spans="1:9">
      <c r="A24" s="94" t="s">
        <v>29</v>
      </c>
      <c r="B24" s="96">
        <f>'Table 4.1 2020'!R37</f>
        <v>1.94418661808256E-2</v>
      </c>
      <c r="C24" s="96">
        <f>'Table 4.1 2021'!R37</f>
        <v>1.7742358651449561E-2</v>
      </c>
      <c r="D24" s="96">
        <f>(B24+C24)/2</f>
        <v>1.859211241613758E-2</v>
      </c>
      <c r="E24" s="110">
        <v>3</v>
      </c>
      <c r="F24" s="106"/>
    </row>
    <row r="25" spans="1:9">
      <c r="A25" s="94" t="s">
        <v>28</v>
      </c>
      <c r="B25" s="96">
        <f>'Table 4.1 2020'!R34</f>
        <v>1.8348444492441007E-2</v>
      </c>
      <c r="C25" s="96">
        <f>'Table 4.1 2021'!R34</f>
        <v>1.7510889052391027E-2</v>
      </c>
      <c r="D25" s="96">
        <f>(B25+C25)/2</f>
        <v>1.7929666772416017E-2</v>
      </c>
      <c r="E25" s="106"/>
      <c r="F25" s="106"/>
    </row>
    <row r="26" spans="1:9">
      <c r="A26" s="94" t="s">
        <v>51</v>
      </c>
      <c r="B26" s="96">
        <f>'Table 4.1 2020'!R51</f>
        <v>1.6661996311505552E-2</v>
      </c>
      <c r="C26" s="96">
        <f>'Table 4.1 2021'!R51</f>
        <v>1.70964301399084E-2</v>
      </c>
      <c r="D26" s="96">
        <f>(B26+C26)/2</f>
        <v>1.6879213225706978E-2</v>
      </c>
      <c r="E26" s="106"/>
      <c r="F26" s="106"/>
    </row>
    <row r="27" spans="1:9">
      <c r="A27" s="94" t="s">
        <v>55</v>
      </c>
      <c r="B27" s="96">
        <f>'Table 4.1 2020'!R54</f>
        <v>1.6005664008132935E-2</v>
      </c>
      <c r="C27" s="96">
        <f>'Table 4.1 2021'!R54</f>
        <v>1.7108312562858018E-2</v>
      </c>
      <c r="D27" s="96">
        <f>(B27+C27)/2</f>
        <v>1.6556988285495476E-2</v>
      </c>
      <c r="E27" s="106"/>
      <c r="F27" s="106"/>
    </row>
    <row r="28" spans="1:9">
      <c r="A28" s="94" t="s">
        <v>11</v>
      </c>
      <c r="B28" s="96">
        <f>'Table 4.1 2020'!R9</f>
        <v>1.7306691517300639E-2</v>
      </c>
      <c r="C28" s="96">
        <f>'Table 4.1 2021'!R9</f>
        <v>1.5577381190029412E-2</v>
      </c>
      <c r="D28" s="96">
        <f>(B28+C28)/2</f>
        <v>1.6442036353665025E-2</v>
      </c>
      <c r="E28" s="106"/>
      <c r="F28" s="106"/>
    </row>
    <row r="29" spans="1:9">
      <c r="A29" s="94" t="s">
        <v>53</v>
      </c>
      <c r="B29" s="96">
        <f>'Table 4.1 2020'!R53</f>
        <v>1.5328384929120767E-2</v>
      </c>
      <c r="C29" s="96">
        <f>'Table 4.1 2021'!R53</f>
        <v>1.6207624903277078E-2</v>
      </c>
      <c r="D29" s="96">
        <f>(B29+C29)/2</f>
        <v>1.5768004916198924E-2</v>
      </c>
      <c r="E29" s="106"/>
      <c r="F29" s="106"/>
    </row>
    <row r="30" spans="1:9">
      <c r="A30" s="94" t="s">
        <v>56</v>
      </c>
      <c r="B30" s="96">
        <f>'Table 4.1 2020'!R49</f>
        <v>1.5605347851465948E-2</v>
      </c>
      <c r="C30" s="96">
        <f>'Table 4.1 2021'!R49</f>
        <v>1.5613503755796246E-2</v>
      </c>
      <c r="D30" s="96">
        <f>(B30+C30)/2</f>
        <v>1.5609425803631097E-2</v>
      </c>
      <c r="E30" s="106"/>
      <c r="F30" s="106"/>
    </row>
    <row r="31" spans="1:9">
      <c r="A31" s="94" t="s">
        <v>26</v>
      </c>
      <c r="B31" s="96">
        <f>'Table 4.1 2020'!R13</f>
        <v>1.5807367865411846E-2</v>
      </c>
      <c r="C31" s="96">
        <f>'Table 4.1 2021'!R13</f>
        <v>1.5404373111882993E-2</v>
      </c>
      <c r="D31" s="96">
        <f>(B31+C31)/2</f>
        <v>1.5605870488647419E-2</v>
      </c>
      <c r="E31" s="106"/>
      <c r="F31" s="106"/>
    </row>
    <row r="32" spans="1:9">
      <c r="A32" s="94" t="s">
        <v>32</v>
      </c>
      <c r="B32" s="96">
        <f>'Table 4.1 2020'!R5</f>
        <v>1.489176102801189E-2</v>
      </c>
      <c r="C32" s="96">
        <f>'Table 4.1 2021'!R5</f>
        <v>1.5325949120415523E-2</v>
      </c>
      <c r="D32" s="96">
        <f>(B32+C32)/2</f>
        <v>1.5108855074213706E-2</v>
      </c>
      <c r="E32" s="106"/>
      <c r="F32" s="106"/>
    </row>
    <row r="33" spans="1:6">
      <c r="A33" s="97" t="s">
        <v>52</v>
      </c>
      <c r="B33" s="99">
        <f>'Table 4.1 2020'!R56</f>
        <v>1.4448620352259599E-2</v>
      </c>
      <c r="C33" s="99">
        <f>'Table 4.1 2021'!R56</f>
        <v>1.5432890926962073E-2</v>
      </c>
      <c r="D33" s="99">
        <f>(B33+C33)/2</f>
        <v>1.4940755639610837E-2</v>
      </c>
      <c r="E33" s="107">
        <v>2</v>
      </c>
      <c r="F33" s="105">
        <v>1</v>
      </c>
    </row>
    <row r="34" spans="1:6">
      <c r="A34" s="97" t="s">
        <v>68</v>
      </c>
      <c r="B34" s="99">
        <f>'Table 4.1 2020'!R15</f>
        <v>1.4727445210217186E-2</v>
      </c>
      <c r="C34" s="99">
        <f>'Table 4.1 2021'!R15</f>
        <v>1.4715192580805229E-2</v>
      </c>
      <c r="D34" s="99">
        <f>(B34+C34)/2</f>
        <v>1.4721318895511207E-2</v>
      </c>
      <c r="E34" s="106"/>
      <c r="F34" s="106"/>
    </row>
    <row r="35" spans="1:6">
      <c r="A35" s="97" t="s">
        <v>19</v>
      </c>
      <c r="B35" s="99">
        <f>'Table 4.1 2020'!R42</f>
        <v>1.4419760350267328E-2</v>
      </c>
      <c r="C35" s="99">
        <f>'Table 4.1 2021'!R42</f>
        <v>1.3651953375273534E-2</v>
      </c>
      <c r="D35" s="99">
        <f>(B35+C35)/2</f>
        <v>1.4035856862770431E-2</v>
      </c>
      <c r="E35" s="106"/>
      <c r="F35" s="106"/>
    </row>
    <row r="36" spans="1:6">
      <c r="A36" s="97" t="s">
        <v>27</v>
      </c>
      <c r="B36" s="99">
        <f>'Table 4.1 2020'!R21</f>
        <v>1.2632302162358923E-2</v>
      </c>
      <c r="C36" s="99">
        <f>'Table 4.1 2021'!R21</f>
        <v>1.1418057860745607E-2</v>
      </c>
      <c r="D36" s="99">
        <f>(B36+C36)/2</f>
        <v>1.2025180011552266E-2</v>
      </c>
      <c r="E36" s="106"/>
      <c r="F36" s="106"/>
    </row>
    <row r="37" spans="1:6">
      <c r="A37" s="97" t="s">
        <v>67</v>
      </c>
      <c r="B37" s="99">
        <f>'Table 4.1 2020'!R10</f>
        <v>1.2829667337273809E-2</v>
      </c>
      <c r="C37" s="99">
        <f>'Table 4.1 2021'!R10</f>
        <v>9.7863635413042525E-3</v>
      </c>
      <c r="D37" s="99">
        <f>(B37+C37)/2</f>
        <v>1.130801543928903E-2</v>
      </c>
      <c r="E37" s="106"/>
      <c r="F37" s="106"/>
    </row>
    <row r="38" spans="1:6">
      <c r="A38" s="97" t="s">
        <v>22</v>
      </c>
      <c r="B38" s="99">
        <f>'Table 4.1 2020'!R17</f>
        <v>1.1237712388667888E-2</v>
      </c>
      <c r="C38" s="99">
        <f>'Table 4.1 2021'!R17</f>
        <v>1.0989815337641425E-2</v>
      </c>
      <c r="D38" s="99">
        <f>(B38+C38)/2</f>
        <v>1.1113763863154658E-2</v>
      </c>
      <c r="E38" s="106"/>
      <c r="F38" s="106"/>
    </row>
    <row r="39" spans="1:6">
      <c r="A39" s="97" t="s">
        <v>24</v>
      </c>
      <c r="B39" s="99">
        <f>'Table 4.1 2020'!R35</f>
        <v>1.0823897198810968E-2</v>
      </c>
      <c r="C39" s="99">
        <f>'Table 4.1 2021'!R35</f>
        <v>1.0943236239678928E-2</v>
      </c>
      <c r="D39" s="99">
        <f>(B39+C39)/2</f>
        <v>1.0883566719244949E-2</v>
      </c>
      <c r="E39" s="106"/>
      <c r="F39" s="106"/>
    </row>
    <row r="40" spans="1:6">
      <c r="A40" s="97" t="s">
        <v>36</v>
      </c>
      <c r="B40" s="99">
        <f>'Table 4.1 2020'!R29</f>
        <v>1.0550192663787494E-2</v>
      </c>
      <c r="C40" s="99">
        <f>'Table 4.1 2021'!R29</f>
        <v>9.8395967961185347E-3</v>
      </c>
      <c r="D40" s="99">
        <f>(B40+C40)/2</f>
        <v>1.0194894729953014E-2</v>
      </c>
      <c r="E40" s="106"/>
      <c r="F40" s="106"/>
    </row>
    <row r="41" spans="1:6">
      <c r="A41" s="100" t="s">
        <v>50</v>
      </c>
      <c r="B41" s="102">
        <f>'Table 4.1 2020'!R55</f>
        <v>9.2864038668678799E-3</v>
      </c>
      <c r="C41" s="102">
        <f>'Table 4.1 2021'!R55</f>
        <v>9.3776081918374408E-3</v>
      </c>
      <c r="D41" s="102">
        <f>(B41+C41)/2</f>
        <v>9.3320060293526595E-3</v>
      </c>
      <c r="E41" s="108">
        <v>1</v>
      </c>
      <c r="F41" s="106"/>
    </row>
    <row r="42" spans="1:6">
      <c r="A42" s="100" t="s">
        <v>31</v>
      </c>
      <c r="B42" s="102">
        <f>'Table 4.1 2020'!R27</f>
        <v>8.9466006176040433E-3</v>
      </c>
      <c r="C42" s="102">
        <f>'Table 4.1 2021'!R27</f>
        <v>8.9954694697777695E-3</v>
      </c>
      <c r="D42" s="102">
        <f>(B42+C42)/2</f>
        <v>8.9710350436909073E-3</v>
      </c>
      <c r="E42" s="129"/>
      <c r="F42" s="106"/>
    </row>
    <row r="43" spans="1:6">
      <c r="A43" s="100" t="s">
        <v>13</v>
      </c>
      <c r="B43" s="102">
        <f>'Table 4.1 2020'!R24</f>
        <v>8.8199889959605302E-3</v>
      </c>
      <c r="C43" s="102">
        <f>'Table 4.1 2021'!R24</f>
        <v>8.1846129276959313E-3</v>
      </c>
      <c r="D43" s="102">
        <f>(B43+C43)/2</f>
        <v>8.5023009618282307E-3</v>
      </c>
      <c r="E43" s="129"/>
      <c r="F43" s="106"/>
    </row>
    <row r="44" spans="1:6">
      <c r="A44" s="100" t="s">
        <v>99</v>
      </c>
      <c r="B44" s="102">
        <f>'Table 4.1 2020'!R14</f>
        <v>9.816590032500086E-3</v>
      </c>
      <c r="C44" s="102">
        <f>'Table 4.1 2021'!R14</f>
        <v>7.0429497306967659E-3</v>
      </c>
      <c r="D44" s="102">
        <f>(B44+C44)/2</f>
        <v>8.4297698815984264E-3</v>
      </c>
      <c r="E44" s="129"/>
      <c r="F44" s="106"/>
    </row>
    <row r="45" spans="1:6">
      <c r="A45" s="100" t="s">
        <v>25</v>
      </c>
      <c r="B45" s="102">
        <f>'Table 4.1 2020'!R39</f>
        <v>7.4919634204129587E-3</v>
      </c>
      <c r="C45" s="102">
        <f>'Table 4.1 2021'!R39</f>
        <v>7.4735687383908726E-3</v>
      </c>
      <c r="D45" s="102">
        <f>(B45+C45)/2</f>
        <v>7.4827660794019157E-3</v>
      </c>
      <c r="E45" s="129"/>
      <c r="F45" s="106"/>
    </row>
    <row r="46" spans="1:6">
      <c r="A46" s="100" t="s">
        <v>39</v>
      </c>
      <c r="B46" s="102">
        <f>'Table 4.1 2020'!R32</f>
        <v>6.8733353131915347E-3</v>
      </c>
      <c r="C46" s="102">
        <f>'Table 4.1 2021'!R32</f>
        <v>6.8252637422597899E-3</v>
      </c>
      <c r="D46" s="102">
        <f>(B46+C46)/2</f>
        <v>6.8492995277256623E-3</v>
      </c>
      <c r="E46" s="129"/>
      <c r="F46" s="106"/>
    </row>
    <row r="47" spans="1:6">
      <c r="A47" s="100" t="s">
        <v>30</v>
      </c>
      <c r="B47" s="102">
        <f>'Table 4.1 2020'!R8</f>
        <v>6.0643242896017413E-3</v>
      </c>
      <c r="C47" s="102">
        <f>'Table 4.1 2021'!R8</f>
        <v>6.2881782249371186E-3</v>
      </c>
      <c r="D47" s="102">
        <f>(B47+C47)/2</f>
        <v>6.1762512572694304E-3</v>
      </c>
      <c r="E47" s="129"/>
      <c r="F47" s="106"/>
    </row>
    <row r="48" spans="1:6">
      <c r="A48" s="100" t="s">
        <v>20</v>
      </c>
      <c r="B48" s="102">
        <f>'Table 4.1 2020'!R7</f>
        <v>5.4261458584500691E-3</v>
      </c>
      <c r="C48" s="102">
        <f>'Table 4.1 2021'!R7</f>
        <v>5.3684786886367911E-3</v>
      </c>
      <c r="D48" s="102">
        <f>(B48+C48)/2</f>
        <v>5.3973122735434306E-3</v>
      </c>
      <c r="E48" s="129"/>
      <c r="F48" s="106"/>
    </row>
    <row r="49" spans="1:6">
      <c r="A49" s="100" t="s">
        <v>54</v>
      </c>
      <c r="B49" s="102">
        <f>'Table 4.1 2020'!R50</f>
        <v>2.5811082426958594E-3</v>
      </c>
      <c r="C49" s="102">
        <f>'Table 4.1 2021'!R50</f>
        <v>2.645027348584661E-3</v>
      </c>
      <c r="D49" s="102">
        <f>(B49+C49)/2</f>
        <v>2.6130677956402604E-3</v>
      </c>
      <c r="E49" s="129"/>
      <c r="F49" s="106"/>
    </row>
  </sheetData>
  <autoFilter ref="A2:F2" xr:uid="{20CB72D5-5D65-4E7C-91AD-3B015615BA59}"/>
  <mergeCells count="15">
    <mergeCell ref="H3:I3"/>
    <mergeCell ref="H12:I12"/>
    <mergeCell ref="H14:I14"/>
    <mergeCell ref="E24:E32"/>
    <mergeCell ref="E41:E49"/>
    <mergeCell ref="E33:E40"/>
    <mergeCell ref="F17:F32"/>
    <mergeCell ref="F33:F49"/>
    <mergeCell ref="E17:E23"/>
    <mergeCell ref="E3:E8"/>
    <mergeCell ref="F3:F8"/>
    <mergeCell ref="E9:E10"/>
    <mergeCell ref="F9:F10"/>
    <mergeCell ref="E11:E16"/>
    <mergeCell ref="F11:F16"/>
  </mergeCells>
  <hyperlinks>
    <hyperlink ref="A1" location="Index!A1" display="&lt; Back to Index &gt;" xr:uid="{BDEA54AF-02A8-41AC-9B8B-51F28B79897F}"/>
  </hyperlinks>
  <pageMargins left="0.7" right="0.7" top="0.75" bottom="0.75" header="0.3" footer="0.3"/>
  <pageSetup paperSize="9" scale="7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58330F-3EBC-424B-8761-E7094EE5C890}">
  <dimension ref="A1:L49"/>
  <sheetViews>
    <sheetView zoomScaleNormal="100" workbookViewId="0">
      <selection activeCell="G2" sqref="G2"/>
    </sheetView>
  </sheetViews>
  <sheetFormatPr defaultColWidth="9.140625" defaultRowHeight="12.75"/>
  <cols>
    <col min="1" max="1" width="30.85546875" style="103" bestFit="1" customWidth="1"/>
    <col min="2" max="2" width="9.85546875" style="77" customWidth="1"/>
    <col min="3" max="4" width="10.140625" style="77" customWidth="1"/>
    <col min="5" max="5" width="8" style="78" customWidth="1"/>
    <col min="6" max="6" width="8.42578125" style="78" customWidth="1"/>
    <col min="7" max="7" width="9.140625" style="79"/>
    <col min="8" max="8" width="8.140625" style="79" customWidth="1"/>
    <col min="9" max="9" width="21.7109375" style="79" customWidth="1"/>
    <col min="10" max="16384" width="9.140625" style="79"/>
  </cols>
  <sheetData>
    <row r="1" spans="1:12">
      <c r="A1" s="2" t="s">
        <v>60</v>
      </c>
    </row>
    <row r="2" spans="1:12" s="80" customFormat="1" ht="39" thickBot="1">
      <c r="A2" s="127" t="s">
        <v>118</v>
      </c>
      <c r="B2" s="80" t="s">
        <v>86</v>
      </c>
      <c r="C2" s="80" t="s">
        <v>97</v>
      </c>
      <c r="D2" s="80" t="s">
        <v>98</v>
      </c>
      <c r="E2" s="81" t="s">
        <v>75</v>
      </c>
      <c r="F2" s="81" t="s">
        <v>76</v>
      </c>
      <c r="H2" s="82"/>
      <c r="I2" s="82"/>
      <c r="J2" s="82"/>
      <c r="K2" s="82"/>
      <c r="L2" s="82"/>
    </row>
    <row r="3" spans="1:12" ht="15">
      <c r="A3" s="83" t="s">
        <v>16</v>
      </c>
      <c r="B3" s="84">
        <f>'Table 4.1 2019'!R20</f>
        <v>6.3508807832733077E-2</v>
      </c>
      <c r="C3" s="84">
        <f>'Table 4.1 2020'!R20</f>
        <v>6.2888271760674241E-2</v>
      </c>
      <c r="D3" s="84">
        <f>(B3+C3)/2</f>
        <v>6.3198539796703659E-2</v>
      </c>
      <c r="E3" s="113">
        <v>7</v>
      </c>
      <c r="F3" s="105">
        <v>5</v>
      </c>
      <c r="H3" s="114" t="s">
        <v>107</v>
      </c>
      <c r="I3" s="115"/>
    </row>
    <row r="4" spans="1:12" ht="15.75" thickBot="1">
      <c r="A4" s="83" t="s">
        <v>35</v>
      </c>
      <c r="B4" s="84">
        <f>'Table 4.1 2019'!R28</f>
        <v>6.0560704094354004E-2</v>
      </c>
      <c r="C4" s="84">
        <f>'Table 4.1 2020'!R28</f>
        <v>5.8022103037654857E-2</v>
      </c>
      <c r="D4" s="84">
        <f>(B4+C4)/2</f>
        <v>5.929140356600443E-2</v>
      </c>
      <c r="E4" s="113"/>
      <c r="F4" s="105"/>
      <c r="H4" s="116" t="s">
        <v>105</v>
      </c>
      <c r="I4" s="117" t="s">
        <v>106</v>
      </c>
    </row>
    <row r="5" spans="1:12">
      <c r="A5" s="83" t="s">
        <v>41</v>
      </c>
      <c r="B5" s="84">
        <f>'Table 4.1 2019'!R36</f>
        <v>5.4754889837278442E-2</v>
      </c>
      <c r="C5" s="84">
        <f>'Table 4.1 2020'!R36</f>
        <v>5.536651737046281E-2</v>
      </c>
      <c r="D5" s="84">
        <f>(B5+C5)/2</f>
        <v>5.5060703603870623E-2</v>
      </c>
      <c r="E5" s="113"/>
      <c r="F5" s="105"/>
      <c r="H5" s="118">
        <v>7</v>
      </c>
      <c r="I5" s="123" t="s">
        <v>109</v>
      </c>
    </row>
    <row r="6" spans="1:12">
      <c r="A6" s="83" t="s">
        <v>40</v>
      </c>
      <c r="B6" s="84">
        <f>'Table 4.1 2019'!R33</f>
        <v>4.4181177378569102E-2</v>
      </c>
      <c r="C6" s="84">
        <f>'Table 4.1 2020'!R33</f>
        <v>4.4433231454423072E-2</v>
      </c>
      <c r="D6" s="84">
        <f>(B6+C6)/2</f>
        <v>4.430720441649609E-2</v>
      </c>
      <c r="E6" s="113"/>
      <c r="F6" s="105"/>
      <c r="H6" s="119">
        <v>6</v>
      </c>
      <c r="I6" s="124" t="s">
        <v>110</v>
      </c>
    </row>
    <row r="7" spans="1:12">
      <c r="A7" s="83" t="s">
        <v>37</v>
      </c>
      <c r="B7" s="84">
        <f>'Table 4.1 2019'!R30</f>
        <v>4.2657799260060372E-2</v>
      </c>
      <c r="C7" s="84">
        <f>'Table 4.1 2020'!R30</f>
        <v>4.4200954986775599E-2</v>
      </c>
      <c r="D7" s="84">
        <f>(B7+C7)/2</f>
        <v>4.3429377123417989E-2</v>
      </c>
      <c r="E7" s="113"/>
      <c r="F7" s="105"/>
      <c r="H7" s="119">
        <v>5</v>
      </c>
      <c r="I7" s="124" t="s">
        <v>111</v>
      </c>
    </row>
    <row r="8" spans="1:12">
      <c r="A8" s="83" t="s">
        <v>17</v>
      </c>
      <c r="B8" s="84">
        <f>'Table 4.1 2019'!R23</f>
        <v>4.0297022025202731E-2</v>
      </c>
      <c r="C8" s="84">
        <f>'Table 4.1 2020'!R23</f>
        <v>4.0132160189768479E-2</v>
      </c>
      <c r="D8" s="84">
        <f>(B8+C8)/2</f>
        <v>4.0214591107485605E-2</v>
      </c>
      <c r="E8" s="106"/>
      <c r="F8" s="106"/>
      <c r="H8" s="119">
        <v>4</v>
      </c>
      <c r="I8" s="124" t="s">
        <v>112</v>
      </c>
    </row>
    <row r="9" spans="1:12">
      <c r="A9" s="85" t="s">
        <v>33</v>
      </c>
      <c r="B9" s="86">
        <f>'Table 4.1 2019'!R12</f>
        <v>3.4775694043270362E-2</v>
      </c>
      <c r="C9" s="86">
        <f>'Table 4.1 2020'!R12</f>
        <v>3.5825503118276668E-2</v>
      </c>
      <c r="D9" s="86">
        <f>(B9+C9)/2</f>
        <v>3.5300598580773515E-2</v>
      </c>
      <c r="E9" s="112">
        <v>6</v>
      </c>
      <c r="F9" s="105">
        <v>4</v>
      </c>
      <c r="H9" s="119">
        <v>3</v>
      </c>
      <c r="I9" s="124" t="s">
        <v>113</v>
      </c>
    </row>
    <row r="10" spans="1:12">
      <c r="A10" s="85" t="s">
        <v>49</v>
      </c>
      <c r="B10" s="86">
        <f>'Table 4.1 2019'!R52</f>
        <v>3.3596911396749606E-2</v>
      </c>
      <c r="C10" s="86">
        <f>'Table 4.1 2020'!R52</f>
        <v>3.4231686234058339E-2</v>
      </c>
      <c r="D10" s="86">
        <f>(B10+C10)/2</f>
        <v>3.3914298815403976E-2</v>
      </c>
      <c r="E10" s="106"/>
      <c r="F10" s="106"/>
      <c r="H10" s="119">
        <v>2</v>
      </c>
      <c r="I10" s="124" t="s">
        <v>114</v>
      </c>
    </row>
    <row r="11" spans="1:12" ht="13.5" thickBot="1">
      <c r="A11" s="87" t="s">
        <v>65</v>
      </c>
      <c r="B11" s="88">
        <f>'Table 4.1 2019'!R38</f>
        <v>2.8970797483856552E-2</v>
      </c>
      <c r="C11" s="88">
        <f>'Table 4.1 2020'!R38</f>
        <v>2.9220752017174494E-2</v>
      </c>
      <c r="D11" s="88">
        <f>(B11+C11)/2</f>
        <v>2.9095774750515523E-2</v>
      </c>
      <c r="E11" s="111">
        <v>5</v>
      </c>
      <c r="F11" s="105">
        <v>3</v>
      </c>
      <c r="H11" s="120">
        <v>1</v>
      </c>
      <c r="I11" s="125" t="s">
        <v>115</v>
      </c>
    </row>
    <row r="12" spans="1:12" ht="15">
      <c r="A12" s="87" t="s">
        <v>23</v>
      </c>
      <c r="B12" s="88">
        <f>'Table 4.1 2019'!R22</f>
        <v>2.9063026098862653E-2</v>
      </c>
      <c r="C12" s="88">
        <f>'Table 4.1 2020'!R22</f>
        <v>2.8743165532592718E-2</v>
      </c>
      <c r="D12" s="88">
        <f>(B12+C12)/2</f>
        <v>2.8903095815727683E-2</v>
      </c>
      <c r="E12" s="111"/>
      <c r="F12" s="105"/>
      <c r="H12" s="121"/>
      <c r="I12" s="121"/>
    </row>
    <row r="13" spans="1:12" ht="15.75" thickBot="1">
      <c r="A13" s="87" t="s">
        <v>21</v>
      </c>
      <c r="B13" s="88">
        <f>'Table 4.1 2019'!R16</f>
        <v>2.7943434951524914E-2</v>
      </c>
      <c r="C13" s="88">
        <f>'Table 4.1 2020'!R16</f>
        <v>2.8474115836600256E-2</v>
      </c>
      <c r="D13" s="88">
        <f>(B13+C13)/2</f>
        <v>2.8208775394062587E-2</v>
      </c>
      <c r="E13" s="111"/>
      <c r="F13" s="105"/>
      <c r="H13" s="122"/>
      <c r="I13" s="122"/>
    </row>
    <row r="14" spans="1:12" ht="15">
      <c r="A14" s="87" t="s">
        <v>12</v>
      </c>
      <c r="B14" s="88">
        <f>'Table 4.1 2019'!R19</f>
        <v>2.6241105788974504E-2</v>
      </c>
      <c r="C14" s="88">
        <f>'Table 4.1 2020'!R19</f>
        <v>2.5643508221842179E-2</v>
      </c>
      <c r="D14" s="88">
        <f>(B14+C14)/2</f>
        <v>2.5942307005408342E-2</v>
      </c>
      <c r="E14" s="111"/>
      <c r="F14" s="105"/>
      <c r="H14" s="114" t="s">
        <v>108</v>
      </c>
      <c r="I14" s="115"/>
    </row>
    <row r="15" spans="1:12" ht="15.75" thickBot="1">
      <c r="A15" s="89" t="s">
        <v>66</v>
      </c>
      <c r="B15" s="88">
        <f>'Table 4.1 2019'!R43</f>
        <v>2.5582657716667272E-2</v>
      </c>
      <c r="C15" s="88">
        <f>'Table 4.1 2020'!R43</f>
        <v>2.5487571114303297E-2</v>
      </c>
      <c r="D15" s="88">
        <f>(B15+C15)/2</f>
        <v>2.5535114415485283E-2</v>
      </c>
      <c r="E15" s="111"/>
      <c r="F15" s="105"/>
      <c r="H15" s="116" t="s">
        <v>105</v>
      </c>
      <c r="I15" s="117" t="s">
        <v>106</v>
      </c>
    </row>
    <row r="16" spans="1:12">
      <c r="A16" s="87" t="s">
        <v>74</v>
      </c>
      <c r="B16" s="88">
        <f>'Table 4.1 2019'!R11</f>
        <v>2.4841616854802333E-2</v>
      </c>
      <c r="C16" s="88">
        <f>'Table 4.1 2020'!R11</f>
        <v>2.5279965293520185E-2</v>
      </c>
      <c r="D16" s="88">
        <f>(B16+C16)/2</f>
        <v>2.5060791074161259E-2</v>
      </c>
      <c r="E16" s="111"/>
      <c r="F16" s="105"/>
      <c r="H16" s="118">
        <v>5</v>
      </c>
      <c r="I16" s="123" t="s">
        <v>109</v>
      </c>
    </row>
    <row r="17" spans="1:9">
      <c r="A17" s="91" t="s">
        <v>43</v>
      </c>
      <c r="B17" s="93">
        <f>'Table 4.1 2019'!R6</f>
        <v>2.3346687363807933E-2</v>
      </c>
      <c r="C17" s="93">
        <f>'Table 4.1 2020'!R6</f>
        <v>2.1260046306338681E-2</v>
      </c>
      <c r="D17" s="93">
        <f>(B17+C17)/2</f>
        <v>2.2303366835073307E-2</v>
      </c>
      <c r="E17" s="109">
        <v>4</v>
      </c>
      <c r="F17" s="105">
        <v>2</v>
      </c>
      <c r="H17" s="119">
        <v>4</v>
      </c>
      <c r="I17" s="124" t="s">
        <v>110</v>
      </c>
    </row>
    <row r="18" spans="1:9">
      <c r="A18" s="91" t="s">
        <v>14</v>
      </c>
      <c r="B18" s="93">
        <f>'Table 4.1 2019'!R41</f>
        <v>2.1544329156126526E-2</v>
      </c>
      <c r="C18" s="93">
        <f>'Table 4.1 2020'!R41</f>
        <v>2.0982617900090397E-2</v>
      </c>
      <c r="D18" s="93">
        <f>(B18+C18)/2</f>
        <v>2.1263473528108461E-2</v>
      </c>
      <c r="E18" s="109"/>
      <c r="F18" s="106"/>
      <c r="H18" s="119">
        <v>3</v>
      </c>
      <c r="I18" s="124" t="s">
        <v>111</v>
      </c>
    </row>
    <row r="19" spans="1:9">
      <c r="A19" s="91" t="s">
        <v>15</v>
      </c>
      <c r="B19" s="93">
        <f>'Table 4.1 2019'!R18</f>
        <v>2.1613156480757945E-2</v>
      </c>
      <c r="C19" s="93">
        <f>'Table 4.1 2020'!R18</f>
        <v>2.0771753691985577E-2</v>
      </c>
      <c r="D19" s="93">
        <f>(B19+C19)/2</f>
        <v>2.1192455086371763E-2</v>
      </c>
      <c r="E19" s="109"/>
      <c r="F19" s="106"/>
      <c r="H19" s="119">
        <v>2</v>
      </c>
      <c r="I19" s="126" t="s">
        <v>117</v>
      </c>
    </row>
    <row r="20" spans="1:9" ht="13.5" thickBot="1">
      <c r="A20" s="91" t="s">
        <v>34</v>
      </c>
      <c r="B20" s="93">
        <f>'Table 4.1 2019'!R26</f>
        <v>2.0626172645543409E-2</v>
      </c>
      <c r="C20" s="93">
        <f>'Table 4.1 2020'!R26</f>
        <v>2.1745080533370077E-2</v>
      </c>
      <c r="D20" s="93">
        <f>(B20+C20)/2</f>
        <v>2.1185626589456743E-2</v>
      </c>
      <c r="E20" s="109"/>
      <c r="F20" s="106"/>
      <c r="H20" s="120">
        <v>1</v>
      </c>
      <c r="I20" s="125" t="s">
        <v>116</v>
      </c>
    </row>
    <row r="21" spans="1:9">
      <c r="A21" s="91" t="s">
        <v>18</v>
      </c>
      <c r="B21" s="93">
        <f>'Table 4.1 2019'!R25</f>
        <v>2.0116850443270912E-2</v>
      </c>
      <c r="C21" s="93">
        <f>'Table 4.1 2020'!R25</f>
        <v>2.036678269628758E-2</v>
      </c>
      <c r="D21" s="93">
        <f>(B21+C21)/2</f>
        <v>2.0241816569779247E-2</v>
      </c>
      <c r="E21" s="109"/>
      <c r="F21" s="106"/>
    </row>
    <row r="22" spans="1:9">
      <c r="A22" s="91" t="s">
        <v>42</v>
      </c>
      <c r="B22" s="93">
        <f>'Table 4.1 2019'!R40</f>
        <v>2.0053988153440883E-2</v>
      </c>
      <c r="C22" s="93">
        <f>'Table 4.1 2020'!R40</f>
        <v>2.0191295264818446E-2</v>
      </c>
      <c r="D22" s="93">
        <f>(B22+C22)/2</f>
        <v>2.0122641709129665E-2</v>
      </c>
      <c r="E22" s="109"/>
      <c r="F22" s="106"/>
    </row>
    <row r="23" spans="1:9">
      <c r="A23" s="91" t="s">
        <v>38</v>
      </c>
      <c r="B23" s="93">
        <f>'Table 4.1 2019'!R31</f>
        <v>1.9621752554755578E-2</v>
      </c>
      <c r="C23" s="93">
        <f>'Table 4.1 2020'!R31</f>
        <v>2.035933495383796E-2</v>
      </c>
      <c r="D23" s="93">
        <f>(B23+C23)/2</f>
        <v>1.999054375429677E-2</v>
      </c>
      <c r="E23" s="106"/>
      <c r="F23" s="106"/>
    </row>
    <row r="24" spans="1:9">
      <c r="A24" s="94" t="s">
        <v>29</v>
      </c>
      <c r="B24" s="96">
        <f>'Table 4.1 2019'!R37</f>
        <v>1.8236487934340569E-2</v>
      </c>
      <c r="C24" s="96">
        <f>'Table 4.1 2020'!R37</f>
        <v>1.94418661808256E-2</v>
      </c>
      <c r="D24" s="96">
        <f>(B24+C24)/2</f>
        <v>1.8839177057583083E-2</v>
      </c>
      <c r="E24" s="110">
        <v>3</v>
      </c>
      <c r="F24" s="106"/>
    </row>
    <row r="25" spans="1:9">
      <c r="A25" s="94" t="s">
        <v>11</v>
      </c>
      <c r="B25" s="96">
        <f>'Table 4.1 2019'!R9</f>
        <v>1.8455358826668478E-2</v>
      </c>
      <c r="C25" s="96">
        <f>'Table 4.1 2020'!R9</f>
        <v>1.7306691517300639E-2</v>
      </c>
      <c r="D25" s="96">
        <f>(B25+C25)/2</f>
        <v>1.788102517198456E-2</v>
      </c>
      <c r="E25" s="106"/>
      <c r="F25" s="106"/>
    </row>
    <row r="26" spans="1:9">
      <c r="A26" s="94" t="s">
        <v>28</v>
      </c>
      <c r="B26" s="96">
        <f>'Table 4.1 2019'!R34</f>
        <v>1.7229773599398358E-2</v>
      </c>
      <c r="C26" s="96">
        <f>'Table 4.1 2020'!R34</f>
        <v>1.8348444492441007E-2</v>
      </c>
      <c r="D26" s="96">
        <f>(B26+C26)/2</f>
        <v>1.7789109045919682E-2</v>
      </c>
      <c r="E26" s="106"/>
      <c r="F26" s="106"/>
    </row>
    <row r="27" spans="1:9">
      <c r="A27" s="94" t="s">
        <v>51</v>
      </c>
      <c r="B27" s="96">
        <f>'Table 4.1 2019'!R51</f>
        <v>1.6559854306319219E-2</v>
      </c>
      <c r="C27" s="96">
        <f>'Table 4.1 2020'!R51</f>
        <v>1.6661996311505552E-2</v>
      </c>
      <c r="D27" s="96">
        <f>(B27+C27)/2</f>
        <v>1.6610925308912387E-2</v>
      </c>
      <c r="E27" s="106"/>
      <c r="F27" s="106"/>
    </row>
    <row r="28" spans="1:9">
      <c r="A28" s="94" t="s">
        <v>55</v>
      </c>
      <c r="B28" s="96">
        <f>'Table 4.1 2019'!R54</f>
        <v>1.603217815081168E-2</v>
      </c>
      <c r="C28" s="96">
        <f>'Table 4.1 2020'!R54</f>
        <v>1.6005664008132935E-2</v>
      </c>
      <c r="D28" s="96">
        <f>(B28+C28)/2</f>
        <v>1.6018921079472309E-2</v>
      </c>
      <c r="E28" s="106"/>
      <c r="F28" s="106"/>
    </row>
    <row r="29" spans="1:9">
      <c r="A29" s="94" t="s">
        <v>56</v>
      </c>
      <c r="B29" s="96">
        <f>'Table 4.1 2019'!R49</f>
        <v>1.5554975366700514E-2</v>
      </c>
      <c r="C29" s="96">
        <f>'Table 4.1 2020'!R49</f>
        <v>1.5605347851465948E-2</v>
      </c>
      <c r="D29" s="96">
        <f>(B29+C29)/2</f>
        <v>1.558016160908323E-2</v>
      </c>
      <c r="E29" s="106"/>
      <c r="F29" s="106"/>
    </row>
    <row r="30" spans="1:9">
      <c r="A30" s="94" t="s">
        <v>26</v>
      </c>
      <c r="B30" s="96">
        <f>'Table 4.1 2019'!R13</f>
        <v>1.4758413796299568E-2</v>
      </c>
      <c r="C30" s="96">
        <f>'Table 4.1 2020'!R13</f>
        <v>1.5807367865411846E-2</v>
      </c>
      <c r="D30" s="96">
        <f>(B30+C30)/2</f>
        <v>1.5282890830855708E-2</v>
      </c>
      <c r="E30" s="106"/>
      <c r="F30" s="106"/>
    </row>
    <row r="31" spans="1:9">
      <c r="A31" s="94" t="s">
        <v>53</v>
      </c>
      <c r="B31" s="96">
        <f>'Table 4.1 2019'!R53</f>
        <v>1.4958471886561556E-2</v>
      </c>
      <c r="C31" s="96">
        <f>'Table 4.1 2020'!R53</f>
        <v>1.5328384929120767E-2</v>
      </c>
      <c r="D31" s="96">
        <f>(B31+C31)/2</f>
        <v>1.5143428407841161E-2</v>
      </c>
      <c r="E31" s="106"/>
      <c r="F31" s="106"/>
    </row>
    <row r="32" spans="1:9">
      <c r="A32" s="97" t="s">
        <v>32</v>
      </c>
      <c r="B32" s="99">
        <f>'Table 4.1 2019'!R5</f>
        <v>1.4867619818048084E-2</v>
      </c>
      <c r="C32" s="99">
        <f>'Table 4.1 2020'!R5</f>
        <v>1.489176102801189E-2</v>
      </c>
      <c r="D32" s="99">
        <f>(B32+C32)/2</f>
        <v>1.4879690423029987E-2</v>
      </c>
      <c r="E32" s="107">
        <v>2</v>
      </c>
      <c r="F32" s="105">
        <v>1</v>
      </c>
    </row>
    <row r="33" spans="1:6">
      <c r="A33" s="97" t="s">
        <v>19</v>
      </c>
      <c r="B33" s="99">
        <f>'Table 4.1 2019'!R42</f>
        <v>1.493920023566476E-2</v>
      </c>
      <c r="C33" s="99">
        <f>'Table 4.1 2020'!R42</f>
        <v>1.4419760350267328E-2</v>
      </c>
      <c r="D33" s="99">
        <f>(B33+C33)/2</f>
        <v>1.4679480292966044E-2</v>
      </c>
      <c r="E33" s="107"/>
      <c r="F33" s="105"/>
    </row>
    <row r="34" spans="1:6">
      <c r="A34" s="97" t="s">
        <v>68</v>
      </c>
      <c r="B34" s="99">
        <f>'Table 4.1 2019'!R15</f>
        <v>1.4411982928988097E-2</v>
      </c>
      <c r="C34" s="99">
        <f>'Table 4.1 2020'!R15</f>
        <v>1.4727445210217186E-2</v>
      </c>
      <c r="D34" s="99">
        <f>(B34+C34)/2</f>
        <v>1.4569714069602641E-2</v>
      </c>
      <c r="E34" s="107"/>
      <c r="F34" s="105"/>
    </row>
    <row r="35" spans="1:6">
      <c r="A35" s="97" t="s">
        <v>52</v>
      </c>
      <c r="B35" s="99">
        <f>'Table 4.1 2019'!R56</f>
        <v>1.4648748925720175E-2</v>
      </c>
      <c r="C35" s="99">
        <f>'Table 4.1 2020'!R56</f>
        <v>1.4448620352259599E-2</v>
      </c>
      <c r="D35" s="99">
        <f>(B35+C35)/2</f>
        <v>1.4548684638989888E-2</v>
      </c>
      <c r="E35" s="107"/>
      <c r="F35" s="105"/>
    </row>
    <row r="36" spans="1:6">
      <c r="A36" s="97" t="s">
        <v>67</v>
      </c>
      <c r="B36" s="99">
        <f>'Table 4.1 2019'!R10</f>
        <v>1.4633606914301264E-2</v>
      </c>
      <c r="C36" s="99">
        <f>'Table 4.1 2020'!R10</f>
        <v>1.2829667337273809E-2</v>
      </c>
      <c r="D36" s="99">
        <f>(B36+C36)/2</f>
        <v>1.3731637125787536E-2</v>
      </c>
      <c r="E36" s="107"/>
      <c r="F36" s="105"/>
    </row>
    <row r="37" spans="1:6">
      <c r="A37" s="97" t="s">
        <v>27</v>
      </c>
      <c r="B37" s="99">
        <f>'Table 4.1 2019'!R21</f>
        <v>1.2595400407549532E-2</v>
      </c>
      <c r="C37" s="99">
        <f>'Table 4.1 2020'!R21</f>
        <v>1.2632302162358923E-2</v>
      </c>
      <c r="D37" s="99">
        <f>(B37+C37)/2</f>
        <v>1.2613851284954227E-2</v>
      </c>
      <c r="E37" s="107"/>
      <c r="F37" s="105"/>
    </row>
    <row r="38" spans="1:6">
      <c r="A38" s="97" t="s">
        <v>22</v>
      </c>
      <c r="B38" s="99">
        <f>'Table 4.1 2019'!R17</f>
        <v>1.1638241746341942E-2</v>
      </c>
      <c r="C38" s="99">
        <f>'Table 4.1 2020'!R17</f>
        <v>1.1237712388667888E-2</v>
      </c>
      <c r="D38" s="99">
        <f>(B38+C38)/2</f>
        <v>1.1437977067504915E-2</v>
      </c>
      <c r="E38" s="107"/>
      <c r="F38" s="105"/>
    </row>
    <row r="39" spans="1:6">
      <c r="A39" s="97" t="s">
        <v>99</v>
      </c>
      <c r="B39" s="99">
        <f>'Table 4.1 2019'!R14</f>
        <v>1.1483609690336689E-2</v>
      </c>
      <c r="C39" s="99">
        <f>'Table 4.1 2020'!R14</f>
        <v>9.816590032500086E-3</v>
      </c>
      <c r="D39" s="99">
        <f>(B39+C39)/2</f>
        <v>1.0650099861418388E-2</v>
      </c>
      <c r="E39" s="107"/>
      <c r="F39" s="105"/>
    </row>
    <row r="40" spans="1:6">
      <c r="A40" s="97" t="s">
        <v>24</v>
      </c>
      <c r="B40" s="99">
        <f>'Table 4.1 2019'!R35</f>
        <v>1.0255271370081313E-2</v>
      </c>
      <c r="C40" s="99">
        <f>'Table 4.1 2020'!R35</f>
        <v>1.0823897198810968E-2</v>
      </c>
      <c r="D40" s="99">
        <f>(B40+C40)/2</f>
        <v>1.0539584284446141E-2</v>
      </c>
      <c r="E40" s="107"/>
      <c r="F40" s="105"/>
    </row>
    <row r="41" spans="1:6">
      <c r="A41" s="97" t="s">
        <v>36</v>
      </c>
      <c r="B41" s="99">
        <f>'Table 4.1 2019'!R29</f>
        <v>1.0508097075894056E-2</v>
      </c>
      <c r="C41" s="99">
        <f>'Table 4.1 2020'!R29</f>
        <v>1.0550192663787494E-2</v>
      </c>
      <c r="D41" s="99">
        <f>(B41+C41)/2</f>
        <v>1.0529144869840775E-2</v>
      </c>
      <c r="E41" s="107"/>
      <c r="F41" s="105"/>
    </row>
    <row r="42" spans="1:6">
      <c r="A42" s="100" t="s">
        <v>50</v>
      </c>
      <c r="B42" s="102">
        <f>'Table 4.1 2019'!R55</f>
        <v>9.3306909758659289E-3</v>
      </c>
      <c r="C42" s="102">
        <f>'Table 4.1 2020'!R55</f>
        <v>9.2864038668678799E-3</v>
      </c>
      <c r="D42" s="102">
        <f>(B42+C42)/2</f>
        <v>9.3085474213669035E-3</v>
      </c>
      <c r="E42" s="108">
        <v>1</v>
      </c>
      <c r="F42" s="105"/>
    </row>
    <row r="43" spans="1:6">
      <c r="A43" s="100" t="s">
        <v>13</v>
      </c>
      <c r="B43" s="102">
        <f>'Table 4.1 2019'!R24</f>
        <v>9.2636990465580146E-3</v>
      </c>
      <c r="C43" s="102">
        <f>'Table 4.1 2020'!R24</f>
        <v>8.8199889959605302E-3</v>
      </c>
      <c r="D43" s="102">
        <f>(B43+C43)/2</f>
        <v>9.0418440212592724E-3</v>
      </c>
      <c r="E43" s="108"/>
      <c r="F43" s="105"/>
    </row>
    <row r="44" spans="1:6">
      <c r="A44" s="100" t="s">
        <v>31</v>
      </c>
      <c r="B44" s="102">
        <f>'Table 4.1 2019'!R27</f>
        <v>8.4932918595170062E-3</v>
      </c>
      <c r="C44" s="102">
        <f>'Table 4.1 2020'!R27</f>
        <v>8.9466006176040433E-3</v>
      </c>
      <c r="D44" s="102">
        <f>(B44+C44)/2</f>
        <v>8.7199462385605248E-3</v>
      </c>
      <c r="E44" s="108"/>
      <c r="F44" s="105"/>
    </row>
    <row r="45" spans="1:6">
      <c r="A45" s="100" t="s">
        <v>25</v>
      </c>
      <c r="B45" s="102">
        <f>'Table 4.1 2019'!R39</f>
        <v>7.8164898339747272E-3</v>
      </c>
      <c r="C45" s="102">
        <f>'Table 4.1 2020'!R39</f>
        <v>7.4919634204129587E-3</v>
      </c>
      <c r="D45" s="102">
        <f>(B45+C45)/2</f>
        <v>7.654226627193843E-3</v>
      </c>
      <c r="E45" s="108"/>
      <c r="F45" s="105"/>
    </row>
    <row r="46" spans="1:6">
      <c r="A46" s="100" t="s">
        <v>39</v>
      </c>
      <c r="B46" s="102">
        <f>'Table 4.1 2019'!R32</f>
        <v>6.3555151564651568E-3</v>
      </c>
      <c r="C46" s="102">
        <f>'Table 4.1 2020'!R32</f>
        <v>6.8733353131915347E-3</v>
      </c>
      <c r="D46" s="102">
        <f>(B46+C46)/2</f>
        <v>6.6144252348283462E-3</v>
      </c>
      <c r="E46" s="108"/>
      <c r="F46" s="105"/>
    </row>
    <row r="47" spans="1:6">
      <c r="A47" s="100" t="s">
        <v>20</v>
      </c>
      <c r="B47" s="102">
        <f>'Table 4.1 2019'!R7</f>
        <v>5.565377469696476E-3</v>
      </c>
      <c r="C47" s="102">
        <f>'Table 4.1 2020'!R7</f>
        <v>5.4261458584500691E-3</v>
      </c>
      <c r="D47" s="102">
        <f>(B47+C47)/2</f>
        <v>5.4957616640732721E-3</v>
      </c>
      <c r="E47" s="108"/>
      <c r="F47" s="105"/>
    </row>
    <row r="48" spans="1:6">
      <c r="A48" s="100" t="s">
        <v>30</v>
      </c>
      <c r="B48" s="102">
        <f>'Table 4.1 2019'!R8</f>
        <v>4.9234479553007821E-3</v>
      </c>
      <c r="C48" s="102">
        <f>'Table 4.1 2020'!R8</f>
        <v>6.0643242896017413E-3</v>
      </c>
      <c r="D48" s="102">
        <f>(B48+C48)/2</f>
        <v>5.4938861224512617E-3</v>
      </c>
      <c r="E48" s="108"/>
      <c r="F48" s="105"/>
    </row>
    <row r="49" spans="1:6">
      <c r="A49" s="100" t="s">
        <v>54</v>
      </c>
      <c r="B49" s="102">
        <f>'Table 4.1 2019'!R50</f>
        <v>2.5856131619869439E-3</v>
      </c>
      <c r="C49" s="102">
        <f>'Table 4.1 2020'!R50</f>
        <v>2.5811082426958594E-3</v>
      </c>
      <c r="D49" s="102">
        <f>(B49+C49)/2</f>
        <v>2.5833607023414019E-3</v>
      </c>
      <c r="E49" s="108"/>
      <c r="F49" s="105"/>
    </row>
  </sheetData>
  <autoFilter ref="A2:F2" xr:uid="{9658330F-3EBC-424B-8761-E7094EE5C890}"/>
  <mergeCells count="15">
    <mergeCell ref="H3:I3"/>
    <mergeCell ref="H12:I12"/>
    <mergeCell ref="H14:I14"/>
    <mergeCell ref="E11:E16"/>
    <mergeCell ref="F11:F16"/>
    <mergeCell ref="F9:F10"/>
    <mergeCell ref="E9:E10"/>
    <mergeCell ref="E3:E8"/>
    <mergeCell ref="F3:F8"/>
    <mergeCell ref="F17:F31"/>
    <mergeCell ref="E32:E41"/>
    <mergeCell ref="F32:F49"/>
    <mergeCell ref="E42:E49"/>
    <mergeCell ref="E17:E23"/>
    <mergeCell ref="E24:E31"/>
  </mergeCells>
  <hyperlinks>
    <hyperlink ref="A1" location="Index!A1" display="&lt; Back to Index &gt;" xr:uid="{2DB08FC8-4306-4859-B0B8-2E5E086F26E3}"/>
  </hyperlinks>
  <pageMargins left="0.7" right="0.7" top="0.75" bottom="0.75" header="0.3" footer="0.3"/>
  <pageSetup paperSize="9" scale="7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4D0DBA-18CF-FB4C-AC9F-9C12C8BB0CB4}">
  <dimension ref="A1:L49"/>
  <sheetViews>
    <sheetView zoomScaleNormal="100" workbookViewId="0">
      <selection activeCell="G2" sqref="G2"/>
    </sheetView>
  </sheetViews>
  <sheetFormatPr defaultColWidth="9.140625" defaultRowHeight="12.75"/>
  <cols>
    <col min="1" max="1" width="30.85546875" style="103" bestFit="1" customWidth="1"/>
    <col min="2" max="4" width="10.140625" style="77" customWidth="1"/>
    <col min="5" max="5" width="8" style="78" customWidth="1"/>
    <col min="6" max="6" width="8.42578125" style="78" customWidth="1"/>
    <col min="7" max="7" width="9.140625" style="79"/>
    <col min="8" max="8" width="7.28515625" style="79" customWidth="1"/>
    <col min="9" max="9" width="22.140625" style="79" customWidth="1"/>
    <col min="10" max="16384" width="9.140625" style="79"/>
  </cols>
  <sheetData>
    <row r="1" spans="1:12">
      <c r="A1" s="2" t="s">
        <v>60</v>
      </c>
    </row>
    <row r="2" spans="1:12" s="80" customFormat="1" ht="39" thickBot="1">
      <c r="A2" s="127" t="s">
        <v>118</v>
      </c>
      <c r="B2" s="80" t="s">
        <v>77</v>
      </c>
      <c r="C2" s="80" t="s">
        <v>86</v>
      </c>
      <c r="D2" s="80" t="s">
        <v>87</v>
      </c>
      <c r="E2" s="128" t="s">
        <v>75</v>
      </c>
      <c r="F2" s="128" t="s">
        <v>76</v>
      </c>
      <c r="H2" s="82"/>
      <c r="I2" s="82"/>
      <c r="J2" s="82"/>
      <c r="K2" s="82"/>
      <c r="L2" s="82"/>
    </row>
    <row r="3" spans="1:12" ht="15">
      <c r="A3" s="83" t="s">
        <v>16</v>
      </c>
      <c r="B3" s="84">
        <f>'Table 4.1 2018'!R20</f>
        <v>6.1663539771192211E-2</v>
      </c>
      <c r="C3" s="84">
        <f>'Table 4.1 2019'!R20</f>
        <v>6.3508807832733077E-2</v>
      </c>
      <c r="D3" s="84">
        <f>(B3+C3)/2</f>
        <v>6.2586173801962644E-2</v>
      </c>
      <c r="E3" s="113">
        <v>7</v>
      </c>
      <c r="F3" s="105">
        <v>5</v>
      </c>
      <c r="H3" s="114" t="s">
        <v>107</v>
      </c>
      <c r="I3" s="115"/>
    </row>
    <row r="4" spans="1:12" ht="15.75" thickBot="1">
      <c r="A4" s="83" t="s">
        <v>35</v>
      </c>
      <c r="B4" s="84">
        <f>'Table 4.1 2018'!R28</f>
        <v>6.0571087528911625E-2</v>
      </c>
      <c r="C4" s="84">
        <f>'Table 4.1 2019'!R28</f>
        <v>6.0560704094354004E-2</v>
      </c>
      <c r="D4" s="84">
        <f>(B4+C4)/2</f>
        <v>6.0565895811632811E-2</v>
      </c>
      <c r="E4" s="113"/>
      <c r="F4" s="105"/>
      <c r="H4" s="116" t="s">
        <v>105</v>
      </c>
      <c r="I4" s="117" t="s">
        <v>106</v>
      </c>
    </row>
    <row r="5" spans="1:12">
      <c r="A5" s="83" t="s">
        <v>41</v>
      </c>
      <c r="B5" s="84">
        <f>'Table 4.1 2018'!R36</f>
        <v>5.4409863982400268E-2</v>
      </c>
      <c r="C5" s="84">
        <f>'Table 4.1 2019'!R36</f>
        <v>5.4754889837278442E-2</v>
      </c>
      <c r="D5" s="84">
        <f>(B5+C5)/2</f>
        <v>5.4582376909839359E-2</v>
      </c>
      <c r="E5" s="113"/>
      <c r="F5" s="105"/>
      <c r="H5" s="118">
        <v>7</v>
      </c>
      <c r="I5" s="123" t="s">
        <v>109</v>
      </c>
    </row>
    <row r="6" spans="1:12">
      <c r="A6" s="83" t="s">
        <v>37</v>
      </c>
      <c r="B6" s="84">
        <f>'Table 4.1 2018'!R30</f>
        <v>4.6428043592656988E-2</v>
      </c>
      <c r="C6" s="84">
        <f>'Table 4.1 2019'!R30</f>
        <v>4.2657799260060372E-2</v>
      </c>
      <c r="D6" s="84">
        <f>(B6+C6)/2</f>
        <v>4.4542921426358684E-2</v>
      </c>
      <c r="E6" s="113"/>
      <c r="F6" s="105"/>
      <c r="H6" s="119">
        <v>6</v>
      </c>
      <c r="I6" s="124" t="s">
        <v>110</v>
      </c>
    </row>
    <row r="7" spans="1:12">
      <c r="A7" s="83" t="s">
        <v>40</v>
      </c>
      <c r="B7" s="84">
        <f>'Table 4.1 2018'!R33</f>
        <v>4.3340371593794155E-2</v>
      </c>
      <c r="C7" s="84">
        <f>'Table 4.1 2019'!R33</f>
        <v>4.4181177378569102E-2</v>
      </c>
      <c r="D7" s="84">
        <f>(B7+C7)/2</f>
        <v>4.3760774486181625E-2</v>
      </c>
      <c r="E7" s="113"/>
      <c r="F7" s="105"/>
      <c r="H7" s="119">
        <v>5</v>
      </c>
      <c r="I7" s="124" t="s">
        <v>111</v>
      </c>
    </row>
    <row r="8" spans="1:12">
      <c r="A8" s="85" t="s">
        <v>17</v>
      </c>
      <c r="B8" s="86">
        <f>'Table 4.1 2018'!R23</f>
        <v>3.9304275955036716E-2</v>
      </c>
      <c r="C8" s="86">
        <f>'Table 4.1 2019'!R23</f>
        <v>4.0297022025202731E-2</v>
      </c>
      <c r="D8" s="86">
        <f>(B8+C8)/2</f>
        <v>3.9800648990119723E-2</v>
      </c>
      <c r="E8" s="112">
        <v>6</v>
      </c>
      <c r="F8" s="105">
        <v>4</v>
      </c>
      <c r="H8" s="119">
        <v>4</v>
      </c>
      <c r="I8" s="124" t="s">
        <v>112</v>
      </c>
    </row>
    <row r="9" spans="1:12">
      <c r="A9" s="85" t="s">
        <v>33</v>
      </c>
      <c r="B9" s="86">
        <f>'Table 4.1 2018'!R12</f>
        <v>3.3185413762168298E-2</v>
      </c>
      <c r="C9" s="86">
        <f>'Table 4.1 2019'!R12</f>
        <v>3.4775694043270362E-2</v>
      </c>
      <c r="D9" s="86">
        <f>(B9+C9)/2</f>
        <v>3.3980553902719327E-2</v>
      </c>
      <c r="E9" s="112"/>
      <c r="F9" s="105"/>
      <c r="H9" s="119">
        <v>3</v>
      </c>
      <c r="I9" s="124" t="s">
        <v>113</v>
      </c>
    </row>
    <row r="10" spans="1:12">
      <c r="A10" s="85" t="s">
        <v>49</v>
      </c>
      <c r="B10" s="86">
        <f>'Table 4.1 2018'!R52</f>
        <v>3.4060881737455626E-2</v>
      </c>
      <c r="C10" s="86">
        <f>'Table 4.1 2019'!R52</f>
        <v>3.3596911396749606E-2</v>
      </c>
      <c r="D10" s="86">
        <f>(B10+C10)/2</f>
        <v>3.3828896567102612E-2</v>
      </c>
      <c r="E10" s="112"/>
      <c r="F10" s="105"/>
      <c r="H10" s="119">
        <v>2</v>
      </c>
      <c r="I10" s="124" t="s">
        <v>114</v>
      </c>
    </row>
    <row r="11" spans="1:12" ht="13.5" thickBot="1">
      <c r="A11" s="87" t="s">
        <v>65</v>
      </c>
      <c r="B11" s="88">
        <f>'Table 4.1 2018'!R38</f>
        <v>2.9402544881854186E-2</v>
      </c>
      <c r="C11" s="88">
        <f>'Table 4.1 2019'!R38</f>
        <v>2.8970797483856552E-2</v>
      </c>
      <c r="D11" s="88">
        <f>(B11+C11)/2</f>
        <v>2.9186671182855367E-2</v>
      </c>
      <c r="E11" s="111">
        <v>5</v>
      </c>
      <c r="F11" s="105">
        <v>3</v>
      </c>
      <c r="H11" s="120">
        <v>1</v>
      </c>
      <c r="I11" s="125" t="s">
        <v>115</v>
      </c>
    </row>
    <row r="12" spans="1:12" ht="15">
      <c r="A12" s="87" t="s">
        <v>23</v>
      </c>
      <c r="B12" s="88">
        <f>'Table 4.1 2018'!R22</f>
        <v>2.8867379780831769E-2</v>
      </c>
      <c r="C12" s="88">
        <f>'Table 4.1 2019'!R22</f>
        <v>2.9063026098862653E-2</v>
      </c>
      <c r="D12" s="88">
        <f>(B12+C12)/2</f>
        <v>2.8965202939847209E-2</v>
      </c>
      <c r="E12" s="111"/>
      <c r="F12" s="105"/>
      <c r="H12" s="121"/>
      <c r="I12" s="121"/>
    </row>
    <row r="13" spans="1:12" ht="15.75" thickBot="1">
      <c r="A13" s="87" t="s">
        <v>21</v>
      </c>
      <c r="B13" s="88">
        <f>'Table 4.1 2018'!R16</f>
        <v>2.7593715081300853E-2</v>
      </c>
      <c r="C13" s="88">
        <f>'Table 4.1 2019'!R16</f>
        <v>2.7943434951524914E-2</v>
      </c>
      <c r="D13" s="88">
        <f>(B13+C13)/2</f>
        <v>2.7768575016412882E-2</v>
      </c>
      <c r="E13" s="111"/>
      <c r="F13" s="105"/>
      <c r="H13" s="122"/>
      <c r="I13" s="122"/>
    </row>
    <row r="14" spans="1:12" ht="15">
      <c r="A14" s="87" t="s">
        <v>12</v>
      </c>
      <c r="B14" s="88">
        <f>'Table 4.1 2018'!R19</f>
        <v>2.6963472275435402E-2</v>
      </c>
      <c r="C14" s="88">
        <f>'Table 4.1 2019'!R19</f>
        <v>2.6241105788974504E-2</v>
      </c>
      <c r="D14" s="88">
        <f>(B14+C14)/2</f>
        <v>2.6602289032204955E-2</v>
      </c>
      <c r="E14" s="111"/>
      <c r="F14" s="105"/>
      <c r="H14" s="114" t="s">
        <v>108</v>
      </c>
      <c r="I14" s="115"/>
    </row>
    <row r="15" spans="1:12" ht="15.75" thickBot="1">
      <c r="A15" s="89" t="s">
        <v>66</v>
      </c>
      <c r="B15" s="90">
        <f>'Table 4.1 2018'!R43</f>
        <v>2.5017674098103248E-2</v>
      </c>
      <c r="C15" s="88">
        <f>'Table 4.1 2019'!R43</f>
        <v>2.5582657716667272E-2</v>
      </c>
      <c r="D15" s="88">
        <f>(B15+C15)/2</f>
        <v>2.530016590738526E-2</v>
      </c>
      <c r="E15" s="111"/>
      <c r="F15" s="105"/>
      <c r="H15" s="116" t="s">
        <v>105</v>
      </c>
      <c r="I15" s="117" t="s">
        <v>106</v>
      </c>
    </row>
    <row r="16" spans="1:12">
      <c r="A16" s="87" t="s">
        <v>74</v>
      </c>
      <c r="B16" s="88">
        <f>'Table 4.1 2018'!R11</f>
        <v>2.5277490400446582E-2</v>
      </c>
      <c r="C16" s="88">
        <f>'Table 4.1 2019'!R11</f>
        <v>2.4841616854802333E-2</v>
      </c>
      <c r="D16" s="88">
        <f>(B16+C16)/2</f>
        <v>2.5059553627624458E-2</v>
      </c>
      <c r="E16" s="111"/>
      <c r="F16" s="105"/>
      <c r="H16" s="118">
        <v>5</v>
      </c>
      <c r="I16" s="123" t="s">
        <v>109</v>
      </c>
    </row>
    <row r="17" spans="1:9">
      <c r="A17" s="91" t="s">
        <v>43</v>
      </c>
      <c r="B17" s="92">
        <f>'Table 4.1 2018'!R6</f>
        <v>2.4282939953251894E-2</v>
      </c>
      <c r="C17" s="93">
        <f>'Table 4.1 2019'!R6</f>
        <v>2.3346687363807933E-2</v>
      </c>
      <c r="D17" s="93">
        <f>(B17+C17)/2</f>
        <v>2.3814813658529915E-2</v>
      </c>
      <c r="E17" s="109">
        <v>4</v>
      </c>
      <c r="F17" s="105">
        <v>2</v>
      </c>
      <c r="H17" s="119">
        <v>4</v>
      </c>
      <c r="I17" s="124" t="s">
        <v>110</v>
      </c>
    </row>
    <row r="18" spans="1:9">
      <c r="A18" s="91" t="s">
        <v>15</v>
      </c>
      <c r="B18" s="92">
        <f>'Table 4.1 2018'!R18</f>
        <v>2.2243005434490992E-2</v>
      </c>
      <c r="C18" s="93">
        <f>'Table 4.1 2019'!R18</f>
        <v>2.1613156480757945E-2</v>
      </c>
      <c r="D18" s="93">
        <f>(B18+C18)/2</f>
        <v>2.1928080957624468E-2</v>
      </c>
      <c r="E18" s="109"/>
      <c r="F18" s="105"/>
      <c r="H18" s="119">
        <v>3</v>
      </c>
      <c r="I18" s="124" t="s">
        <v>111</v>
      </c>
    </row>
    <row r="19" spans="1:9">
      <c r="A19" s="91" t="s">
        <v>14</v>
      </c>
      <c r="B19" s="92">
        <f>'Table 4.1 2018'!R41</f>
        <v>2.1845279391954544E-2</v>
      </c>
      <c r="C19" s="93">
        <f>'Table 4.1 2019'!R41</f>
        <v>2.1544329156126526E-2</v>
      </c>
      <c r="D19" s="93">
        <f>(B19+C19)/2</f>
        <v>2.1694804274040535E-2</v>
      </c>
      <c r="E19" s="109"/>
      <c r="F19" s="105"/>
      <c r="H19" s="119">
        <v>2</v>
      </c>
      <c r="I19" s="126" t="s">
        <v>117</v>
      </c>
    </row>
    <row r="20" spans="1:9" ht="13.5" thickBot="1">
      <c r="A20" s="91" t="s">
        <v>34</v>
      </c>
      <c r="B20" s="92">
        <f>'Table 4.1 2018'!R26</f>
        <v>2.0022799821894043E-2</v>
      </c>
      <c r="C20" s="93">
        <f>'Table 4.1 2019'!R26</f>
        <v>2.0626172645543409E-2</v>
      </c>
      <c r="D20" s="93">
        <f>(B20+C20)/2</f>
        <v>2.0324486233718728E-2</v>
      </c>
      <c r="E20" s="109"/>
      <c r="F20" s="105"/>
      <c r="H20" s="120">
        <v>1</v>
      </c>
      <c r="I20" s="125" t="s">
        <v>116</v>
      </c>
    </row>
    <row r="21" spans="1:9">
      <c r="A21" s="91" t="s">
        <v>42</v>
      </c>
      <c r="B21" s="92">
        <f>'Table 4.1 2018'!R40</f>
        <v>2.0564083785109325E-2</v>
      </c>
      <c r="C21" s="93">
        <f>'Table 4.1 2019'!R40</f>
        <v>2.0053988153440883E-2</v>
      </c>
      <c r="D21" s="93">
        <f>(B21+C21)/2</f>
        <v>2.0309035969275104E-2</v>
      </c>
      <c r="E21" s="109"/>
      <c r="F21" s="105"/>
    </row>
    <row r="22" spans="1:9">
      <c r="A22" s="91" t="s">
        <v>18</v>
      </c>
      <c r="B22" s="92">
        <f>'Table 4.1 2018'!R25</f>
        <v>1.9885831445115219E-2</v>
      </c>
      <c r="C22" s="93">
        <f>'Table 4.1 2019'!R25</f>
        <v>2.0116850443270912E-2</v>
      </c>
      <c r="D22" s="93">
        <f>(B22+C22)/2</f>
        <v>2.0001340944193063E-2</v>
      </c>
      <c r="E22" s="109"/>
      <c r="F22" s="105"/>
    </row>
    <row r="23" spans="1:9">
      <c r="A23" s="94" t="s">
        <v>38</v>
      </c>
      <c r="B23" s="95">
        <f>'Table 4.1 2018'!R31</f>
        <v>2.0206365687680094E-2</v>
      </c>
      <c r="C23" s="96">
        <f>'Table 4.1 2019'!R31</f>
        <v>1.9621752554755578E-2</v>
      </c>
      <c r="D23" s="96">
        <f>(B23+C23)/2</f>
        <v>1.9914059121217836E-2</v>
      </c>
      <c r="E23" s="110">
        <v>3</v>
      </c>
      <c r="F23" s="105"/>
    </row>
    <row r="24" spans="1:9">
      <c r="A24" s="94" t="s">
        <v>11</v>
      </c>
      <c r="B24" s="95">
        <f>'Table 4.1 2018'!R9</f>
        <v>1.9575181518400361E-2</v>
      </c>
      <c r="C24" s="96">
        <f>'Table 4.1 2019'!R9</f>
        <v>1.8455358826668478E-2</v>
      </c>
      <c r="D24" s="96">
        <f>(B24+C24)/2</f>
        <v>1.9015270172534418E-2</v>
      </c>
      <c r="E24" s="110"/>
      <c r="F24" s="105"/>
    </row>
    <row r="25" spans="1:9">
      <c r="A25" s="94" t="s">
        <v>29</v>
      </c>
      <c r="B25" s="95">
        <f>'Table 4.1 2018'!R37</f>
        <v>1.778470830442563E-2</v>
      </c>
      <c r="C25" s="96">
        <f>'Table 4.1 2019'!R37</f>
        <v>1.8236487934340569E-2</v>
      </c>
      <c r="D25" s="96">
        <f>(B25+C25)/2</f>
        <v>1.80105981193831E-2</v>
      </c>
      <c r="E25" s="110"/>
      <c r="F25" s="105"/>
    </row>
    <row r="26" spans="1:9">
      <c r="A26" s="94" t="s">
        <v>51</v>
      </c>
      <c r="B26" s="95">
        <f>'Table 4.1 2018'!R51</f>
        <v>1.7208123213174571E-2</v>
      </c>
      <c r="C26" s="96">
        <f>'Table 4.1 2019'!R51</f>
        <v>1.6559854306319219E-2</v>
      </c>
      <c r="D26" s="96">
        <f>(B26+C26)/2</f>
        <v>1.6883988759746893E-2</v>
      </c>
      <c r="E26" s="110"/>
      <c r="F26" s="105"/>
    </row>
    <row r="27" spans="1:9">
      <c r="A27" s="94" t="s">
        <v>28</v>
      </c>
      <c r="B27" s="95">
        <f>'Table 4.1 2018'!R34</f>
        <v>1.6490333609780389E-2</v>
      </c>
      <c r="C27" s="96">
        <f>'Table 4.1 2019'!R34</f>
        <v>1.7229773599398358E-2</v>
      </c>
      <c r="D27" s="96">
        <f>(B27+C27)/2</f>
        <v>1.6860053604589371E-2</v>
      </c>
      <c r="E27" s="110"/>
      <c r="F27" s="105"/>
    </row>
    <row r="28" spans="1:9">
      <c r="A28" s="94" t="s">
        <v>55</v>
      </c>
      <c r="B28" s="95">
        <f>'Table 4.1 2018'!R54</f>
        <v>1.6177330274529812E-2</v>
      </c>
      <c r="C28" s="96">
        <f>'Table 4.1 2019'!R54</f>
        <v>1.603217815081168E-2</v>
      </c>
      <c r="D28" s="96">
        <f>(B28+C28)/2</f>
        <v>1.6104754212670748E-2</v>
      </c>
      <c r="E28" s="110"/>
      <c r="F28" s="105"/>
    </row>
    <row r="29" spans="1:9">
      <c r="A29" s="94" t="s">
        <v>56</v>
      </c>
      <c r="B29" s="95">
        <f>'Table 4.1 2018'!R49</f>
        <v>1.5054754402992029E-2</v>
      </c>
      <c r="C29" s="96">
        <f>'Table 4.1 2019'!R49</f>
        <v>1.5554975366700514E-2</v>
      </c>
      <c r="D29" s="96">
        <f>(B29+C29)/2</f>
        <v>1.5304864884846271E-2</v>
      </c>
      <c r="E29" s="110"/>
      <c r="F29" s="105"/>
    </row>
    <row r="30" spans="1:9">
      <c r="A30" s="94" t="s">
        <v>32</v>
      </c>
      <c r="B30" s="95">
        <f>'Table 4.1 2018'!R5</f>
        <v>1.5674642211300313E-2</v>
      </c>
      <c r="C30" s="96">
        <f>'Table 4.1 2019'!R5</f>
        <v>1.4867619818048084E-2</v>
      </c>
      <c r="D30" s="96">
        <f>(B30+C30)/2</f>
        <v>1.52711310146742E-2</v>
      </c>
      <c r="E30" s="110"/>
      <c r="F30" s="105"/>
    </row>
    <row r="31" spans="1:9">
      <c r="A31" s="94" t="s">
        <v>53</v>
      </c>
      <c r="B31" s="95">
        <f>'Table 4.1 2018'!R53</f>
        <v>1.5005332823741939E-2</v>
      </c>
      <c r="C31" s="96">
        <f>'Table 4.1 2019'!R53</f>
        <v>1.4958471886561556E-2</v>
      </c>
      <c r="D31" s="96">
        <f>(B31+C31)/2</f>
        <v>1.4981902355151747E-2</v>
      </c>
      <c r="E31" s="110"/>
      <c r="F31" s="105"/>
    </row>
    <row r="32" spans="1:9">
      <c r="A32" s="97" t="s">
        <v>52</v>
      </c>
      <c r="B32" s="98">
        <f>'Table 4.1 2018'!R56</f>
        <v>1.5094762348099247E-2</v>
      </c>
      <c r="C32" s="99">
        <f>'Table 4.1 2019'!R56</f>
        <v>1.4648748925720175E-2</v>
      </c>
      <c r="D32" s="99">
        <f>(B32+C32)/2</f>
        <v>1.4871755636909711E-2</v>
      </c>
      <c r="E32" s="107">
        <v>2</v>
      </c>
      <c r="F32" s="105">
        <v>1</v>
      </c>
    </row>
    <row r="33" spans="1:6">
      <c r="A33" s="97" t="s">
        <v>68</v>
      </c>
      <c r="B33" s="98">
        <f>'Table 4.1 2018'!R15</f>
        <v>1.5124415295649301E-2</v>
      </c>
      <c r="C33" s="99">
        <f>'Table 4.1 2019'!R15</f>
        <v>1.4411982928988097E-2</v>
      </c>
      <c r="D33" s="99">
        <f>(B33+C33)/2</f>
        <v>1.4768199112318699E-2</v>
      </c>
      <c r="E33" s="107"/>
      <c r="F33" s="105"/>
    </row>
    <row r="34" spans="1:6">
      <c r="A34" s="97" t="s">
        <v>26</v>
      </c>
      <c r="B34" s="98">
        <f>'Table 4.1 2018'!R13</f>
        <v>1.4665500631184169E-2</v>
      </c>
      <c r="C34" s="99">
        <f>'Table 4.1 2019'!R13</f>
        <v>1.4758413796299568E-2</v>
      </c>
      <c r="D34" s="99">
        <f>(B34+C34)/2</f>
        <v>1.4711957213741869E-2</v>
      </c>
      <c r="E34" s="107"/>
      <c r="F34" s="105"/>
    </row>
    <row r="35" spans="1:6">
      <c r="A35" s="97" t="s">
        <v>19</v>
      </c>
      <c r="B35" s="98">
        <f>'Table 4.1 2018'!R42</f>
        <v>1.4452281817848063E-2</v>
      </c>
      <c r="C35" s="99">
        <f>'Table 4.1 2019'!R42</f>
        <v>1.493920023566476E-2</v>
      </c>
      <c r="D35" s="99">
        <f>(B35+C35)/2</f>
        <v>1.4695741026756411E-2</v>
      </c>
      <c r="E35" s="107"/>
      <c r="F35" s="105"/>
    </row>
    <row r="36" spans="1:6">
      <c r="A36" s="97" t="s">
        <v>67</v>
      </c>
      <c r="B36" s="98">
        <f>'Table 4.1 2018'!R10</f>
        <v>1.3736374941282457E-2</v>
      </c>
      <c r="C36" s="99">
        <f>'Table 4.1 2019'!R10</f>
        <v>1.4633606914301264E-2</v>
      </c>
      <c r="D36" s="99">
        <f>(B36+C36)/2</f>
        <v>1.418499092779186E-2</v>
      </c>
      <c r="E36" s="107"/>
      <c r="F36" s="105"/>
    </row>
    <row r="37" spans="1:6">
      <c r="A37" s="97" t="s">
        <v>27</v>
      </c>
      <c r="B37" s="98">
        <f>'Table 4.1 2018'!R21</f>
        <v>1.1679025199357236E-2</v>
      </c>
      <c r="C37" s="99">
        <f>'Table 4.1 2019'!R21</f>
        <v>1.2595400407549532E-2</v>
      </c>
      <c r="D37" s="99">
        <f>(B37+C37)/2</f>
        <v>1.2137212803453385E-2</v>
      </c>
      <c r="E37" s="107"/>
      <c r="F37" s="105"/>
    </row>
    <row r="38" spans="1:6">
      <c r="A38" s="97" t="s">
        <v>22</v>
      </c>
      <c r="B38" s="98">
        <f>'Table 4.1 2018'!R17</f>
        <v>1.1655020432292907E-2</v>
      </c>
      <c r="C38" s="99">
        <f>'Table 4.1 2019'!R17</f>
        <v>1.1638241746341942E-2</v>
      </c>
      <c r="D38" s="99">
        <f>(B38+C38)/2</f>
        <v>1.1646631089317424E-2</v>
      </c>
      <c r="E38" s="107"/>
      <c r="F38" s="105"/>
    </row>
    <row r="39" spans="1:6">
      <c r="A39" s="97" t="s">
        <v>99</v>
      </c>
      <c r="B39" s="98">
        <f>'Table 4.1 2018'!R14</f>
        <v>9.8791383512396337E-3</v>
      </c>
      <c r="C39" s="99">
        <f>'Table 4.1 2019'!R14</f>
        <v>1.1483609690336689E-2</v>
      </c>
      <c r="D39" s="99">
        <f>(B39+C39)/2</f>
        <v>1.0681374020788162E-2</v>
      </c>
      <c r="E39" s="107"/>
      <c r="F39" s="105"/>
    </row>
    <row r="40" spans="1:6">
      <c r="A40" s="97" t="s">
        <v>24</v>
      </c>
      <c r="B40" s="98">
        <f>'Table 4.1 2018'!R35</f>
        <v>1.0748487464334093E-2</v>
      </c>
      <c r="C40" s="99">
        <f>'Table 4.1 2019'!R35</f>
        <v>1.0255271370081313E-2</v>
      </c>
      <c r="D40" s="99">
        <f>(B40+C40)/2</f>
        <v>1.0501879417207703E-2</v>
      </c>
      <c r="E40" s="107"/>
      <c r="F40" s="105"/>
    </row>
    <row r="41" spans="1:6">
      <c r="A41" s="97" t="s">
        <v>36</v>
      </c>
      <c r="B41" s="98">
        <f>'Table 4.1 2018'!R29</f>
        <v>1.0379002324226269E-2</v>
      </c>
      <c r="C41" s="99">
        <f>'Table 4.1 2019'!R29</f>
        <v>1.0508097075894056E-2</v>
      </c>
      <c r="D41" s="99">
        <f>(B41+C41)/2</f>
        <v>1.0443549700060163E-2</v>
      </c>
      <c r="E41" s="107"/>
      <c r="F41" s="105"/>
    </row>
    <row r="42" spans="1:6">
      <c r="A42" s="100" t="s">
        <v>50</v>
      </c>
      <c r="B42" s="101">
        <f>'Table 4.1 2018'!R55</f>
        <v>9.5336579781961413E-3</v>
      </c>
      <c r="C42" s="102">
        <f>'Table 4.1 2019'!R55</f>
        <v>9.3306909758659289E-3</v>
      </c>
      <c r="D42" s="102">
        <f>(B42+C42)/2</f>
        <v>9.4321744770310342E-3</v>
      </c>
      <c r="E42" s="108">
        <v>1</v>
      </c>
      <c r="F42" s="105"/>
    </row>
    <row r="43" spans="1:6">
      <c r="A43" s="100" t="s">
        <v>13</v>
      </c>
      <c r="B43" s="101">
        <f>'Table 4.1 2018'!R24</f>
        <v>8.3390678054653684E-3</v>
      </c>
      <c r="C43" s="102">
        <f>'Table 4.1 2019'!R24</f>
        <v>9.2636990465580146E-3</v>
      </c>
      <c r="D43" s="102">
        <f>(B43+C43)/2</f>
        <v>8.8013834260116906E-3</v>
      </c>
      <c r="E43" s="108"/>
      <c r="F43" s="105"/>
    </row>
    <row r="44" spans="1:6">
      <c r="A44" s="100" t="s">
        <v>31</v>
      </c>
      <c r="B44" s="101">
        <f>'Table 4.1 2018'!R27</f>
        <v>8.5687604785515056E-3</v>
      </c>
      <c r="C44" s="102">
        <f>'Table 4.1 2019'!R27</f>
        <v>8.4932918595170062E-3</v>
      </c>
      <c r="D44" s="102">
        <f>(B44+C44)/2</f>
        <v>8.5310261690342559E-3</v>
      </c>
      <c r="E44" s="108"/>
      <c r="F44" s="105"/>
    </row>
    <row r="45" spans="1:6">
      <c r="A45" s="100" t="s">
        <v>25</v>
      </c>
      <c r="B45" s="101">
        <f>'Table 4.1 2018'!R39</f>
        <v>8.3127096298653193E-3</v>
      </c>
      <c r="C45" s="102">
        <f>'Table 4.1 2019'!R39</f>
        <v>7.8164898339747272E-3</v>
      </c>
      <c r="D45" s="102">
        <f>(B45+C45)/2</f>
        <v>8.0645997319200233E-3</v>
      </c>
      <c r="E45" s="108"/>
      <c r="F45" s="105"/>
    </row>
    <row r="46" spans="1:6">
      <c r="A46" s="100" t="s">
        <v>39</v>
      </c>
      <c r="B46" s="101">
        <f>'Table 4.1 2018'!R32</f>
        <v>6.4921127866333925E-3</v>
      </c>
      <c r="C46" s="102">
        <f>'Table 4.1 2019'!R32</f>
        <v>6.3555151564651568E-3</v>
      </c>
      <c r="D46" s="102">
        <f>(B46+C46)/2</f>
        <v>6.4238139715492746E-3</v>
      </c>
      <c r="E46" s="108"/>
      <c r="F46" s="105"/>
    </row>
    <row r="47" spans="1:6">
      <c r="A47" s="100" t="s">
        <v>20</v>
      </c>
      <c r="B47" s="101">
        <f>'Table 4.1 2018'!R7</f>
        <v>5.9828351795038828E-3</v>
      </c>
      <c r="C47" s="102">
        <f>'Table 4.1 2019'!R7</f>
        <v>5.565377469696476E-3</v>
      </c>
      <c r="D47" s="102">
        <f>(B47+C47)/2</f>
        <v>5.7741063246001794E-3</v>
      </c>
      <c r="E47" s="108"/>
      <c r="F47" s="105"/>
    </row>
    <row r="48" spans="1:6">
      <c r="A48" s="100" t="s">
        <v>30</v>
      </c>
      <c r="B48" s="101">
        <f>'Table 4.1 2018'!R8</f>
        <v>4.7910690970159719E-3</v>
      </c>
      <c r="C48" s="102">
        <f>'Table 4.1 2019'!R8</f>
        <v>4.9234479553007821E-3</v>
      </c>
      <c r="D48" s="102">
        <f>(B48+C48)/2</f>
        <v>4.857258526158377E-3</v>
      </c>
      <c r="E48" s="108"/>
      <c r="F48" s="105"/>
    </row>
    <row r="49" spans="1:6">
      <c r="A49" s="100" t="s">
        <v>54</v>
      </c>
      <c r="B49" s="101">
        <f>'Table 4.1 2018'!R50</f>
        <v>2.4593119198259607E-3</v>
      </c>
      <c r="C49" s="102">
        <f>'Table 4.1 2019'!R50</f>
        <v>2.5856131619869439E-3</v>
      </c>
      <c r="D49" s="102">
        <f>(B49+C49)/2</f>
        <v>2.5224625409064521E-3</v>
      </c>
      <c r="E49" s="108"/>
      <c r="F49" s="105"/>
    </row>
  </sheetData>
  <autoFilter ref="A2:F2" xr:uid="{CA4D0DBA-18CF-FB4C-AC9F-9C12C8BB0CB4}"/>
  <mergeCells count="15">
    <mergeCell ref="H3:I3"/>
    <mergeCell ref="H12:I12"/>
    <mergeCell ref="H14:I14"/>
    <mergeCell ref="E17:E22"/>
    <mergeCell ref="F17:F31"/>
    <mergeCell ref="E42:E49"/>
    <mergeCell ref="F32:F49"/>
    <mergeCell ref="E23:E31"/>
    <mergeCell ref="E32:E41"/>
    <mergeCell ref="E3:E7"/>
    <mergeCell ref="E8:E10"/>
    <mergeCell ref="F3:F7"/>
    <mergeCell ref="F8:F10"/>
    <mergeCell ref="E11:E16"/>
    <mergeCell ref="F11:F16"/>
  </mergeCells>
  <hyperlinks>
    <hyperlink ref="A1" location="Index!A1" display="&lt; Back to Index &gt;" xr:uid="{1AD5A8A6-3A36-A14E-8EED-B879BF979C84}"/>
  </hyperlinks>
  <pageMargins left="0.7" right="0.7" top="0.75" bottom="0.75" header="0.3" footer="0.3"/>
  <pageSetup paperSize="9" scale="7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U63"/>
  <sheetViews>
    <sheetView showGridLine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T3" sqref="T3"/>
    </sheetView>
  </sheetViews>
  <sheetFormatPr defaultColWidth="9.140625" defaultRowHeight="15" customHeight="1"/>
  <cols>
    <col min="1" max="1" width="27" style="23" customWidth="1"/>
    <col min="2" max="3" width="9.140625" style="13" customWidth="1"/>
    <col min="4" max="4" width="7.85546875" style="14" customWidth="1"/>
    <col min="5" max="6" width="8.42578125" style="13" customWidth="1"/>
    <col min="7" max="7" width="9.42578125" style="13" customWidth="1"/>
    <col min="8" max="8" width="6.42578125" style="13" customWidth="1"/>
    <col min="9" max="9" width="7.42578125" style="13" customWidth="1"/>
    <col min="10" max="10" width="10.28515625" style="13" customWidth="1"/>
    <col min="11" max="11" width="6.42578125" style="13" customWidth="1"/>
    <col min="12" max="12" width="7.7109375" style="13" customWidth="1"/>
    <col min="13" max="13" width="8.85546875" style="13" bestFit="1" customWidth="1"/>
    <col min="14" max="14" width="7" style="13" bestFit="1" customWidth="1"/>
    <col min="15" max="16" width="6.42578125" style="13" bestFit="1" customWidth="1"/>
    <col min="17" max="20" width="9.28515625" style="13" bestFit="1" customWidth="1"/>
    <col min="21" max="256" width="9.140625" style="13"/>
    <col min="257" max="257" width="64.85546875" style="13" customWidth="1"/>
    <col min="258" max="260" width="11.28515625" style="13" customWidth="1"/>
    <col min="261" max="261" width="10.28515625" style="13" customWidth="1"/>
    <col min="262" max="262" width="11.140625" style="13" customWidth="1"/>
    <col min="263" max="263" width="11.7109375" style="13" customWidth="1"/>
    <col min="264" max="264" width="9.140625" style="13" customWidth="1"/>
    <col min="265" max="265" width="9" style="13" customWidth="1"/>
    <col min="266" max="266" width="13.42578125" style="13" customWidth="1"/>
    <col min="267" max="267" width="8.140625" style="13" customWidth="1"/>
    <col min="268" max="269" width="9.42578125" style="13" customWidth="1"/>
    <col min="270" max="512" width="9.140625" style="13"/>
    <col min="513" max="513" width="64.85546875" style="13" customWidth="1"/>
    <col min="514" max="516" width="11.28515625" style="13" customWidth="1"/>
    <col min="517" max="517" width="10.28515625" style="13" customWidth="1"/>
    <col min="518" max="518" width="11.140625" style="13" customWidth="1"/>
    <col min="519" max="519" width="11.7109375" style="13" customWidth="1"/>
    <col min="520" max="520" width="9.140625" style="13" customWidth="1"/>
    <col min="521" max="521" width="9" style="13" customWidth="1"/>
    <col min="522" max="522" width="13.42578125" style="13" customWidth="1"/>
    <col min="523" max="523" width="8.140625" style="13" customWidth="1"/>
    <col min="524" max="525" width="9.42578125" style="13" customWidth="1"/>
    <col min="526" max="768" width="9.140625" style="13"/>
    <col min="769" max="769" width="64.85546875" style="13" customWidth="1"/>
    <col min="770" max="772" width="11.28515625" style="13" customWidth="1"/>
    <col min="773" max="773" width="10.28515625" style="13" customWidth="1"/>
    <col min="774" max="774" width="11.140625" style="13" customWidth="1"/>
    <col min="775" max="775" width="11.7109375" style="13" customWidth="1"/>
    <col min="776" max="776" width="9.140625" style="13" customWidth="1"/>
    <col min="777" max="777" width="9" style="13" customWidth="1"/>
    <col min="778" max="778" width="13.42578125" style="13" customWidth="1"/>
    <col min="779" max="779" width="8.140625" style="13" customWidth="1"/>
    <col min="780" max="781" width="9.42578125" style="13" customWidth="1"/>
    <col min="782" max="1024" width="9.140625" style="13"/>
    <col min="1025" max="1025" width="64.85546875" style="13" customWidth="1"/>
    <col min="1026" max="1028" width="11.28515625" style="13" customWidth="1"/>
    <col min="1029" max="1029" width="10.28515625" style="13" customWidth="1"/>
    <col min="1030" max="1030" width="11.140625" style="13" customWidth="1"/>
    <col min="1031" max="1031" width="11.7109375" style="13" customWidth="1"/>
    <col min="1032" max="1032" width="9.140625" style="13" customWidth="1"/>
    <col min="1033" max="1033" width="9" style="13" customWidth="1"/>
    <col min="1034" max="1034" width="13.42578125" style="13" customWidth="1"/>
    <col min="1035" max="1035" width="8.140625" style="13" customWidth="1"/>
    <col min="1036" max="1037" width="9.42578125" style="13" customWidth="1"/>
    <col min="1038" max="1280" width="9.140625" style="13"/>
    <col min="1281" max="1281" width="64.85546875" style="13" customWidth="1"/>
    <col min="1282" max="1284" width="11.28515625" style="13" customWidth="1"/>
    <col min="1285" max="1285" width="10.28515625" style="13" customWidth="1"/>
    <col min="1286" max="1286" width="11.140625" style="13" customWidth="1"/>
    <col min="1287" max="1287" width="11.7109375" style="13" customWidth="1"/>
    <col min="1288" max="1288" width="9.140625" style="13" customWidth="1"/>
    <col min="1289" max="1289" width="9" style="13" customWidth="1"/>
    <col min="1290" max="1290" width="13.42578125" style="13" customWidth="1"/>
    <col min="1291" max="1291" width="8.140625" style="13" customWidth="1"/>
    <col min="1292" max="1293" width="9.42578125" style="13" customWidth="1"/>
    <col min="1294" max="1536" width="9.140625" style="13"/>
    <col min="1537" max="1537" width="64.85546875" style="13" customWidth="1"/>
    <col min="1538" max="1540" width="11.28515625" style="13" customWidth="1"/>
    <col min="1541" max="1541" width="10.28515625" style="13" customWidth="1"/>
    <col min="1542" max="1542" width="11.140625" style="13" customWidth="1"/>
    <col min="1543" max="1543" width="11.7109375" style="13" customWidth="1"/>
    <col min="1544" max="1544" width="9.140625" style="13" customWidth="1"/>
    <col min="1545" max="1545" width="9" style="13" customWidth="1"/>
    <col min="1546" max="1546" width="13.42578125" style="13" customWidth="1"/>
    <col min="1547" max="1547" width="8.140625" style="13" customWidth="1"/>
    <col min="1548" max="1549" width="9.42578125" style="13" customWidth="1"/>
    <col min="1550" max="1792" width="9.140625" style="13"/>
    <col min="1793" max="1793" width="64.85546875" style="13" customWidth="1"/>
    <col min="1794" max="1796" width="11.28515625" style="13" customWidth="1"/>
    <col min="1797" max="1797" width="10.28515625" style="13" customWidth="1"/>
    <col min="1798" max="1798" width="11.140625" style="13" customWidth="1"/>
    <col min="1799" max="1799" width="11.7109375" style="13" customWidth="1"/>
    <col min="1800" max="1800" width="9.140625" style="13" customWidth="1"/>
    <col min="1801" max="1801" width="9" style="13" customWidth="1"/>
    <col min="1802" max="1802" width="13.42578125" style="13" customWidth="1"/>
    <col min="1803" max="1803" width="8.140625" style="13" customWidth="1"/>
    <col min="1804" max="1805" width="9.42578125" style="13" customWidth="1"/>
    <col min="1806" max="2048" width="9.140625" style="13"/>
    <col min="2049" max="2049" width="64.85546875" style="13" customWidth="1"/>
    <col min="2050" max="2052" width="11.28515625" style="13" customWidth="1"/>
    <col min="2053" max="2053" width="10.28515625" style="13" customWidth="1"/>
    <col min="2054" max="2054" width="11.140625" style="13" customWidth="1"/>
    <col min="2055" max="2055" width="11.7109375" style="13" customWidth="1"/>
    <col min="2056" max="2056" width="9.140625" style="13" customWidth="1"/>
    <col min="2057" max="2057" width="9" style="13" customWidth="1"/>
    <col min="2058" max="2058" width="13.42578125" style="13" customWidth="1"/>
    <col min="2059" max="2059" width="8.140625" style="13" customWidth="1"/>
    <col min="2060" max="2061" width="9.42578125" style="13" customWidth="1"/>
    <col min="2062" max="2304" width="9.140625" style="13"/>
    <col min="2305" max="2305" width="64.85546875" style="13" customWidth="1"/>
    <col min="2306" max="2308" width="11.28515625" style="13" customWidth="1"/>
    <col min="2309" max="2309" width="10.28515625" style="13" customWidth="1"/>
    <col min="2310" max="2310" width="11.140625" style="13" customWidth="1"/>
    <col min="2311" max="2311" width="11.7109375" style="13" customWidth="1"/>
    <col min="2312" max="2312" width="9.140625" style="13" customWidth="1"/>
    <col min="2313" max="2313" width="9" style="13" customWidth="1"/>
    <col min="2314" max="2314" width="13.42578125" style="13" customWidth="1"/>
    <col min="2315" max="2315" width="8.140625" style="13" customWidth="1"/>
    <col min="2316" max="2317" width="9.42578125" style="13" customWidth="1"/>
    <col min="2318" max="2560" width="9.140625" style="13"/>
    <col min="2561" max="2561" width="64.85546875" style="13" customWidth="1"/>
    <col min="2562" max="2564" width="11.28515625" style="13" customWidth="1"/>
    <col min="2565" max="2565" width="10.28515625" style="13" customWidth="1"/>
    <col min="2566" max="2566" width="11.140625" style="13" customWidth="1"/>
    <col min="2567" max="2567" width="11.7109375" style="13" customWidth="1"/>
    <col min="2568" max="2568" width="9.140625" style="13" customWidth="1"/>
    <col min="2569" max="2569" width="9" style="13" customWidth="1"/>
    <col min="2570" max="2570" width="13.42578125" style="13" customWidth="1"/>
    <col min="2571" max="2571" width="8.140625" style="13" customWidth="1"/>
    <col min="2572" max="2573" width="9.42578125" style="13" customWidth="1"/>
    <col min="2574" max="2816" width="9.140625" style="13"/>
    <col min="2817" max="2817" width="64.85546875" style="13" customWidth="1"/>
    <col min="2818" max="2820" width="11.28515625" style="13" customWidth="1"/>
    <col min="2821" max="2821" width="10.28515625" style="13" customWidth="1"/>
    <col min="2822" max="2822" width="11.140625" style="13" customWidth="1"/>
    <col min="2823" max="2823" width="11.7109375" style="13" customWidth="1"/>
    <col min="2824" max="2824" width="9.140625" style="13" customWidth="1"/>
    <col min="2825" max="2825" width="9" style="13" customWidth="1"/>
    <col min="2826" max="2826" width="13.42578125" style="13" customWidth="1"/>
    <col min="2827" max="2827" width="8.140625" style="13" customWidth="1"/>
    <col min="2828" max="2829" width="9.42578125" style="13" customWidth="1"/>
    <col min="2830" max="3072" width="9.140625" style="13"/>
    <col min="3073" max="3073" width="64.85546875" style="13" customWidth="1"/>
    <col min="3074" max="3076" width="11.28515625" style="13" customWidth="1"/>
    <col min="3077" max="3077" width="10.28515625" style="13" customWidth="1"/>
    <col min="3078" max="3078" width="11.140625" style="13" customWidth="1"/>
    <col min="3079" max="3079" width="11.7109375" style="13" customWidth="1"/>
    <col min="3080" max="3080" width="9.140625" style="13" customWidth="1"/>
    <col min="3081" max="3081" width="9" style="13" customWidth="1"/>
    <col min="3082" max="3082" width="13.42578125" style="13" customWidth="1"/>
    <col min="3083" max="3083" width="8.140625" style="13" customWidth="1"/>
    <col min="3084" max="3085" width="9.42578125" style="13" customWidth="1"/>
    <col min="3086" max="3328" width="9.140625" style="13"/>
    <col min="3329" max="3329" width="64.85546875" style="13" customWidth="1"/>
    <col min="3330" max="3332" width="11.28515625" style="13" customWidth="1"/>
    <col min="3333" max="3333" width="10.28515625" style="13" customWidth="1"/>
    <col min="3334" max="3334" width="11.140625" style="13" customWidth="1"/>
    <col min="3335" max="3335" width="11.7109375" style="13" customWidth="1"/>
    <col min="3336" max="3336" width="9.140625" style="13" customWidth="1"/>
    <col min="3337" max="3337" width="9" style="13" customWidth="1"/>
    <col min="3338" max="3338" width="13.42578125" style="13" customWidth="1"/>
    <col min="3339" max="3339" width="8.140625" style="13" customWidth="1"/>
    <col min="3340" max="3341" width="9.42578125" style="13" customWidth="1"/>
    <col min="3342" max="3584" width="9.140625" style="13"/>
    <col min="3585" max="3585" width="64.85546875" style="13" customWidth="1"/>
    <col min="3586" max="3588" width="11.28515625" style="13" customWidth="1"/>
    <col min="3589" max="3589" width="10.28515625" style="13" customWidth="1"/>
    <col min="3590" max="3590" width="11.140625" style="13" customWidth="1"/>
    <col min="3591" max="3591" width="11.7109375" style="13" customWidth="1"/>
    <col min="3592" max="3592" width="9.140625" style="13" customWidth="1"/>
    <col min="3593" max="3593" width="9" style="13" customWidth="1"/>
    <col min="3594" max="3594" width="13.42578125" style="13" customWidth="1"/>
    <col min="3595" max="3595" width="8.140625" style="13" customWidth="1"/>
    <col min="3596" max="3597" width="9.42578125" style="13" customWidth="1"/>
    <col min="3598" max="3840" width="9.140625" style="13"/>
    <col min="3841" max="3841" width="64.85546875" style="13" customWidth="1"/>
    <col min="3842" max="3844" width="11.28515625" style="13" customWidth="1"/>
    <col min="3845" max="3845" width="10.28515625" style="13" customWidth="1"/>
    <col min="3846" max="3846" width="11.140625" style="13" customWidth="1"/>
    <col min="3847" max="3847" width="11.7109375" style="13" customWidth="1"/>
    <col min="3848" max="3848" width="9.140625" style="13" customWidth="1"/>
    <col min="3849" max="3849" width="9" style="13" customWidth="1"/>
    <col min="3850" max="3850" width="13.42578125" style="13" customWidth="1"/>
    <col min="3851" max="3851" width="8.140625" style="13" customWidth="1"/>
    <col min="3852" max="3853" width="9.42578125" style="13" customWidth="1"/>
    <col min="3854" max="4096" width="9.140625" style="13"/>
    <col min="4097" max="4097" width="64.85546875" style="13" customWidth="1"/>
    <col min="4098" max="4100" width="11.28515625" style="13" customWidth="1"/>
    <col min="4101" max="4101" width="10.28515625" style="13" customWidth="1"/>
    <col min="4102" max="4102" width="11.140625" style="13" customWidth="1"/>
    <col min="4103" max="4103" width="11.7109375" style="13" customWidth="1"/>
    <col min="4104" max="4104" width="9.140625" style="13" customWidth="1"/>
    <col min="4105" max="4105" width="9" style="13" customWidth="1"/>
    <col min="4106" max="4106" width="13.42578125" style="13" customWidth="1"/>
    <col min="4107" max="4107" width="8.140625" style="13" customWidth="1"/>
    <col min="4108" max="4109" width="9.42578125" style="13" customWidth="1"/>
    <col min="4110" max="4352" width="9.140625" style="13"/>
    <col min="4353" max="4353" width="64.85546875" style="13" customWidth="1"/>
    <col min="4354" max="4356" width="11.28515625" style="13" customWidth="1"/>
    <col min="4357" max="4357" width="10.28515625" style="13" customWidth="1"/>
    <col min="4358" max="4358" width="11.140625" style="13" customWidth="1"/>
    <col min="4359" max="4359" width="11.7109375" style="13" customWidth="1"/>
    <col min="4360" max="4360" width="9.140625" style="13" customWidth="1"/>
    <col min="4361" max="4361" width="9" style="13" customWidth="1"/>
    <col min="4362" max="4362" width="13.42578125" style="13" customWidth="1"/>
    <col min="4363" max="4363" width="8.140625" style="13" customWidth="1"/>
    <col min="4364" max="4365" width="9.42578125" style="13" customWidth="1"/>
    <col min="4366" max="4608" width="9.140625" style="13"/>
    <col min="4609" max="4609" width="64.85546875" style="13" customWidth="1"/>
    <col min="4610" max="4612" width="11.28515625" style="13" customWidth="1"/>
    <col min="4613" max="4613" width="10.28515625" style="13" customWidth="1"/>
    <col min="4614" max="4614" width="11.140625" style="13" customWidth="1"/>
    <col min="4615" max="4615" width="11.7109375" style="13" customWidth="1"/>
    <col min="4616" max="4616" width="9.140625" style="13" customWidth="1"/>
    <col min="4617" max="4617" width="9" style="13" customWidth="1"/>
    <col min="4618" max="4618" width="13.42578125" style="13" customWidth="1"/>
    <col min="4619" max="4619" width="8.140625" style="13" customWidth="1"/>
    <col min="4620" max="4621" width="9.42578125" style="13" customWidth="1"/>
    <col min="4622" max="4864" width="9.140625" style="13"/>
    <col min="4865" max="4865" width="64.85546875" style="13" customWidth="1"/>
    <col min="4866" max="4868" width="11.28515625" style="13" customWidth="1"/>
    <col min="4869" max="4869" width="10.28515625" style="13" customWidth="1"/>
    <col min="4870" max="4870" width="11.140625" style="13" customWidth="1"/>
    <col min="4871" max="4871" width="11.7109375" style="13" customWidth="1"/>
    <col min="4872" max="4872" width="9.140625" style="13" customWidth="1"/>
    <col min="4873" max="4873" width="9" style="13" customWidth="1"/>
    <col min="4874" max="4874" width="13.42578125" style="13" customWidth="1"/>
    <col min="4875" max="4875" width="8.140625" style="13" customWidth="1"/>
    <col min="4876" max="4877" width="9.42578125" style="13" customWidth="1"/>
    <col min="4878" max="5120" width="9.140625" style="13"/>
    <col min="5121" max="5121" width="64.85546875" style="13" customWidth="1"/>
    <col min="5122" max="5124" width="11.28515625" style="13" customWidth="1"/>
    <col min="5125" max="5125" width="10.28515625" style="13" customWidth="1"/>
    <col min="5126" max="5126" width="11.140625" style="13" customWidth="1"/>
    <col min="5127" max="5127" width="11.7109375" style="13" customWidth="1"/>
    <col min="5128" max="5128" width="9.140625" style="13" customWidth="1"/>
    <col min="5129" max="5129" width="9" style="13" customWidth="1"/>
    <col min="5130" max="5130" width="13.42578125" style="13" customWidth="1"/>
    <col min="5131" max="5131" width="8.140625" style="13" customWidth="1"/>
    <col min="5132" max="5133" width="9.42578125" style="13" customWidth="1"/>
    <col min="5134" max="5376" width="9.140625" style="13"/>
    <col min="5377" max="5377" width="64.85546875" style="13" customWidth="1"/>
    <col min="5378" max="5380" width="11.28515625" style="13" customWidth="1"/>
    <col min="5381" max="5381" width="10.28515625" style="13" customWidth="1"/>
    <col min="5382" max="5382" width="11.140625" style="13" customWidth="1"/>
    <col min="5383" max="5383" width="11.7109375" style="13" customWidth="1"/>
    <col min="5384" max="5384" width="9.140625" style="13" customWidth="1"/>
    <col min="5385" max="5385" width="9" style="13" customWidth="1"/>
    <col min="5386" max="5386" width="13.42578125" style="13" customWidth="1"/>
    <col min="5387" max="5387" width="8.140625" style="13" customWidth="1"/>
    <col min="5388" max="5389" width="9.42578125" style="13" customWidth="1"/>
    <col min="5390" max="5632" width="9.140625" style="13"/>
    <col min="5633" max="5633" width="64.85546875" style="13" customWidth="1"/>
    <col min="5634" max="5636" width="11.28515625" style="13" customWidth="1"/>
    <col min="5637" max="5637" width="10.28515625" style="13" customWidth="1"/>
    <col min="5638" max="5638" width="11.140625" style="13" customWidth="1"/>
    <col min="5639" max="5639" width="11.7109375" style="13" customWidth="1"/>
    <col min="5640" max="5640" width="9.140625" style="13" customWidth="1"/>
    <col min="5641" max="5641" width="9" style="13" customWidth="1"/>
    <col min="5642" max="5642" width="13.42578125" style="13" customWidth="1"/>
    <col min="5643" max="5643" width="8.140625" style="13" customWidth="1"/>
    <col min="5644" max="5645" width="9.42578125" style="13" customWidth="1"/>
    <col min="5646" max="5888" width="9.140625" style="13"/>
    <col min="5889" max="5889" width="64.85546875" style="13" customWidth="1"/>
    <col min="5890" max="5892" width="11.28515625" style="13" customWidth="1"/>
    <col min="5893" max="5893" width="10.28515625" style="13" customWidth="1"/>
    <col min="5894" max="5894" width="11.140625" style="13" customWidth="1"/>
    <col min="5895" max="5895" width="11.7109375" style="13" customWidth="1"/>
    <col min="5896" max="5896" width="9.140625" style="13" customWidth="1"/>
    <col min="5897" max="5897" width="9" style="13" customWidth="1"/>
    <col min="5898" max="5898" width="13.42578125" style="13" customWidth="1"/>
    <col min="5899" max="5899" width="8.140625" style="13" customWidth="1"/>
    <col min="5900" max="5901" width="9.42578125" style="13" customWidth="1"/>
    <col min="5902" max="6144" width="9.140625" style="13"/>
    <col min="6145" max="6145" width="64.85546875" style="13" customWidth="1"/>
    <col min="6146" max="6148" width="11.28515625" style="13" customWidth="1"/>
    <col min="6149" max="6149" width="10.28515625" style="13" customWidth="1"/>
    <col min="6150" max="6150" width="11.140625" style="13" customWidth="1"/>
    <col min="6151" max="6151" width="11.7109375" style="13" customWidth="1"/>
    <col min="6152" max="6152" width="9.140625" style="13" customWidth="1"/>
    <col min="6153" max="6153" width="9" style="13" customWidth="1"/>
    <col min="6154" max="6154" width="13.42578125" style="13" customWidth="1"/>
    <col min="6155" max="6155" width="8.140625" style="13" customWidth="1"/>
    <col min="6156" max="6157" width="9.42578125" style="13" customWidth="1"/>
    <col min="6158" max="6400" width="9.140625" style="13"/>
    <col min="6401" max="6401" width="64.85546875" style="13" customWidth="1"/>
    <col min="6402" max="6404" width="11.28515625" style="13" customWidth="1"/>
    <col min="6405" max="6405" width="10.28515625" style="13" customWidth="1"/>
    <col min="6406" max="6406" width="11.140625" style="13" customWidth="1"/>
    <col min="6407" max="6407" width="11.7109375" style="13" customWidth="1"/>
    <col min="6408" max="6408" width="9.140625" style="13" customWidth="1"/>
    <col min="6409" max="6409" width="9" style="13" customWidth="1"/>
    <col min="6410" max="6410" width="13.42578125" style="13" customWidth="1"/>
    <col min="6411" max="6411" width="8.140625" style="13" customWidth="1"/>
    <col min="6412" max="6413" width="9.42578125" style="13" customWidth="1"/>
    <col min="6414" max="6656" width="9.140625" style="13"/>
    <col min="6657" max="6657" width="64.85546875" style="13" customWidth="1"/>
    <col min="6658" max="6660" width="11.28515625" style="13" customWidth="1"/>
    <col min="6661" max="6661" width="10.28515625" style="13" customWidth="1"/>
    <col min="6662" max="6662" width="11.140625" style="13" customWidth="1"/>
    <col min="6663" max="6663" width="11.7109375" style="13" customWidth="1"/>
    <col min="6664" max="6664" width="9.140625" style="13" customWidth="1"/>
    <col min="6665" max="6665" width="9" style="13" customWidth="1"/>
    <col min="6666" max="6666" width="13.42578125" style="13" customWidth="1"/>
    <col min="6667" max="6667" width="8.140625" style="13" customWidth="1"/>
    <col min="6668" max="6669" width="9.42578125" style="13" customWidth="1"/>
    <col min="6670" max="6912" width="9.140625" style="13"/>
    <col min="6913" max="6913" width="64.85546875" style="13" customWidth="1"/>
    <col min="6914" max="6916" width="11.28515625" style="13" customWidth="1"/>
    <col min="6917" max="6917" width="10.28515625" style="13" customWidth="1"/>
    <col min="6918" max="6918" width="11.140625" style="13" customWidth="1"/>
    <col min="6919" max="6919" width="11.7109375" style="13" customWidth="1"/>
    <col min="6920" max="6920" width="9.140625" style="13" customWidth="1"/>
    <col min="6921" max="6921" width="9" style="13" customWidth="1"/>
    <col min="6922" max="6922" width="13.42578125" style="13" customWidth="1"/>
    <col min="6923" max="6923" width="8.140625" style="13" customWidth="1"/>
    <col min="6924" max="6925" width="9.42578125" style="13" customWidth="1"/>
    <col min="6926" max="7168" width="9.140625" style="13"/>
    <col min="7169" max="7169" width="64.85546875" style="13" customWidth="1"/>
    <col min="7170" max="7172" width="11.28515625" style="13" customWidth="1"/>
    <col min="7173" max="7173" width="10.28515625" style="13" customWidth="1"/>
    <col min="7174" max="7174" width="11.140625" style="13" customWidth="1"/>
    <col min="7175" max="7175" width="11.7109375" style="13" customWidth="1"/>
    <col min="7176" max="7176" width="9.140625" style="13" customWidth="1"/>
    <col min="7177" max="7177" width="9" style="13" customWidth="1"/>
    <col min="7178" max="7178" width="13.42578125" style="13" customWidth="1"/>
    <col min="7179" max="7179" width="8.140625" style="13" customWidth="1"/>
    <col min="7180" max="7181" width="9.42578125" style="13" customWidth="1"/>
    <col min="7182" max="7424" width="9.140625" style="13"/>
    <col min="7425" max="7425" width="64.85546875" style="13" customWidth="1"/>
    <col min="7426" max="7428" width="11.28515625" style="13" customWidth="1"/>
    <col min="7429" max="7429" width="10.28515625" style="13" customWidth="1"/>
    <col min="7430" max="7430" width="11.140625" style="13" customWidth="1"/>
    <col min="7431" max="7431" width="11.7109375" style="13" customWidth="1"/>
    <col min="7432" max="7432" width="9.140625" style="13" customWidth="1"/>
    <col min="7433" max="7433" width="9" style="13" customWidth="1"/>
    <col min="7434" max="7434" width="13.42578125" style="13" customWidth="1"/>
    <col min="7435" max="7435" width="8.140625" style="13" customWidth="1"/>
    <col min="7436" max="7437" width="9.42578125" style="13" customWidth="1"/>
    <col min="7438" max="7680" width="9.140625" style="13"/>
    <col min="7681" max="7681" width="64.85546875" style="13" customWidth="1"/>
    <col min="7682" max="7684" width="11.28515625" style="13" customWidth="1"/>
    <col min="7685" max="7685" width="10.28515625" style="13" customWidth="1"/>
    <col min="7686" max="7686" width="11.140625" style="13" customWidth="1"/>
    <col min="7687" max="7687" width="11.7109375" style="13" customWidth="1"/>
    <col min="7688" max="7688" width="9.140625" style="13" customWidth="1"/>
    <col min="7689" max="7689" width="9" style="13" customWidth="1"/>
    <col min="7690" max="7690" width="13.42578125" style="13" customWidth="1"/>
    <col min="7691" max="7691" width="8.140625" style="13" customWidth="1"/>
    <col min="7692" max="7693" width="9.42578125" style="13" customWidth="1"/>
    <col min="7694" max="7936" width="9.140625" style="13"/>
    <col min="7937" max="7937" width="64.85546875" style="13" customWidth="1"/>
    <col min="7938" max="7940" width="11.28515625" style="13" customWidth="1"/>
    <col min="7941" max="7941" width="10.28515625" style="13" customWidth="1"/>
    <col min="7942" max="7942" width="11.140625" style="13" customWidth="1"/>
    <col min="7943" max="7943" width="11.7109375" style="13" customWidth="1"/>
    <col min="7944" max="7944" width="9.140625" style="13" customWidth="1"/>
    <col min="7945" max="7945" width="9" style="13" customWidth="1"/>
    <col min="7946" max="7946" width="13.42578125" style="13" customWidth="1"/>
    <col min="7947" max="7947" width="8.140625" style="13" customWidth="1"/>
    <col min="7948" max="7949" width="9.42578125" style="13" customWidth="1"/>
    <col min="7950" max="8192" width="9.140625" style="13"/>
    <col min="8193" max="8193" width="64.85546875" style="13" customWidth="1"/>
    <col min="8194" max="8196" width="11.28515625" style="13" customWidth="1"/>
    <col min="8197" max="8197" width="10.28515625" style="13" customWidth="1"/>
    <col min="8198" max="8198" width="11.140625" style="13" customWidth="1"/>
    <col min="8199" max="8199" width="11.7109375" style="13" customWidth="1"/>
    <col min="8200" max="8200" width="9.140625" style="13" customWidth="1"/>
    <col min="8201" max="8201" width="9" style="13" customWidth="1"/>
    <col min="8202" max="8202" width="13.42578125" style="13" customWidth="1"/>
    <col min="8203" max="8203" width="8.140625" style="13" customWidth="1"/>
    <col min="8204" max="8205" width="9.42578125" style="13" customWidth="1"/>
    <col min="8206" max="8448" width="9.140625" style="13"/>
    <col min="8449" max="8449" width="64.85546875" style="13" customWidth="1"/>
    <col min="8450" max="8452" width="11.28515625" style="13" customWidth="1"/>
    <col min="8453" max="8453" width="10.28515625" style="13" customWidth="1"/>
    <col min="8454" max="8454" width="11.140625" style="13" customWidth="1"/>
    <col min="8455" max="8455" width="11.7109375" style="13" customWidth="1"/>
    <col min="8456" max="8456" width="9.140625" style="13" customWidth="1"/>
    <col min="8457" max="8457" width="9" style="13" customWidth="1"/>
    <col min="8458" max="8458" width="13.42578125" style="13" customWidth="1"/>
    <col min="8459" max="8459" width="8.140625" style="13" customWidth="1"/>
    <col min="8460" max="8461" width="9.42578125" style="13" customWidth="1"/>
    <col min="8462" max="8704" width="9.140625" style="13"/>
    <col min="8705" max="8705" width="64.85546875" style="13" customWidth="1"/>
    <col min="8706" max="8708" width="11.28515625" style="13" customWidth="1"/>
    <col min="8709" max="8709" width="10.28515625" style="13" customWidth="1"/>
    <col min="8710" max="8710" width="11.140625" style="13" customWidth="1"/>
    <col min="8711" max="8711" width="11.7109375" style="13" customWidth="1"/>
    <col min="8712" max="8712" width="9.140625" style="13" customWidth="1"/>
    <col min="8713" max="8713" width="9" style="13" customWidth="1"/>
    <col min="8714" max="8714" width="13.42578125" style="13" customWidth="1"/>
    <col min="8715" max="8715" width="8.140625" style="13" customWidth="1"/>
    <col min="8716" max="8717" width="9.42578125" style="13" customWidth="1"/>
    <col min="8718" max="8960" width="9.140625" style="13"/>
    <col min="8961" max="8961" width="64.85546875" style="13" customWidth="1"/>
    <col min="8962" max="8964" width="11.28515625" style="13" customWidth="1"/>
    <col min="8965" max="8965" width="10.28515625" style="13" customWidth="1"/>
    <col min="8966" max="8966" width="11.140625" style="13" customWidth="1"/>
    <col min="8967" max="8967" width="11.7109375" style="13" customWidth="1"/>
    <col min="8968" max="8968" width="9.140625" style="13" customWidth="1"/>
    <col min="8969" max="8969" width="9" style="13" customWidth="1"/>
    <col min="8970" max="8970" width="13.42578125" style="13" customWidth="1"/>
    <col min="8971" max="8971" width="8.140625" style="13" customWidth="1"/>
    <col min="8972" max="8973" width="9.42578125" style="13" customWidth="1"/>
    <col min="8974" max="9216" width="9.140625" style="13"/>
    <col min="9217" max="9217" width="64.85546875" style="13" customWidth="1"/>
    <col min="9218" max="9220" width="11.28515625" style="13" customWidth="1"/>
    <col min="9221" max="9221" width="10.28515625" style="13" customWidth="1"/>
    <col min="9222" max="9222" width="11.140625" style="13" customWidth="1"/>
    <col min="9223" max="9223" width="11.7109375" style="13" customWidth="1"/>
    <col min="9224" max="9224" width="9.140625" style="13" customWidth="1"/>
    <col min="9225" max="9225" width="9" style="13" customWidth="1"/>
    <col min="9226" max="9226" width="13.42578125" style="13" customWidth="1"/>
    <col min="9227" max="9227" width="8.140625" style="13" customWidth="1"/>
    <col min="9228" max="9229" width="9.42578125" style="13" customWidth="1"/>
    <col min="9230" max="9472" width="9.140625" style="13"/>
    <col min="9473" max="9473" width="64.85546875" style="13" customWidth="1"/>
    <col min="9474" max="9476" width="11.28515625" style="13" customWidth="1"/>
    <col min="9477" max="9477" width="10.28515625" style="13" customWidth="1"/>
    <col min="9478" max="9478" width="11.140625" style="13" customWidth="1"/>
    <col min="9479" max="9479" width="11.7109375" style="13" customWidth="1"/>
    <col min="9480" max="9480" width="9.140625" style="13" customWidth="1"/>
    <col min="9481" max="9481" width="9" style="13" customWidth="1"/>
    <col min="9482" max="9482" width="13.42578125" style="13" customWidth="1"/>
    <col min="9483" max="9483" width="8.140625" style="13" customWidth="1"/>
    <col min="9484" max="9485" width="9.42578125" style="13" customWidth="1"/>
    <col min="9486" max="9728" width="9.140625" style="13"/>
    <col min="9729" max="9729" width="64.85546875" style="13" customWidth="1"/>
    <col min="9730" max="9732" width="11.28515625" style="13" customWidth="1"/>
    <col min="9733" max="9733" width="10.28515625" style="13" customWidth="1"/>
    <col min="9734" max="9734" width="11.140625" style="13" customWidth="1"/>
    <col min="9735" max="9735" width="11.7109375" style="13" customWidth="1"/>
    <col min="9736" max="9736" width="9.140625" style="13" customWidth="1"/>
    <col min="9737" max="9737" width="9" style="13" customWidth="1"/>
    <col min="9738" max="9738" width="13.42578125" style="13" customWidth="1"/>
    <col min="9739" max="9739" width="8.140625" style="13" customWidth="1"/>
    <col min="9740" max="9741" width="9.42578125" style="13" customWidth="1"/>
    <col min="9742" max="9984" width="9.140625" style="13"/>
    <col min="9985" max="9985" width="64.85546875" style="13" customWidth="1"/>
    <col min="9986" max="9988" width="11.28515625" style="13" customWidth="1"/>
    <col min="9989" max="9989" width="10.28515625" style="13" customWidth="1"/>
    <col min="9990" max="9990" width="11.140625" style="13" customWidth="1"/>
    <col min="9991" max="9991" width="11.7109375" style="13" customWidth="1"/>
    <col min="9992" max="9992" width="9.140625" style="13" customWidth="1"/>
    <col min="9993" max="9993" width="9" style="13" customWidth="1"/>
    <col min="9994" max="9994" width="13.42578125" style="13" customWidth="1"/>
    <col min="9995" max="9995" width="8.140625" style="13" customWidth="1"/>
    <col min="9996" max="9997" width="9.42578125" style="13" customWidth="1"/>
    <col min="9998" max="10240" width="9.140625" style="13"/>
    <col min="10241" max="10241" width="64.85546875" style="13" customWidth="1"/>
    <col min="10242" max="10244" width="11.28515625" style="13" customWidth="1"/>
    <col min="10245" max="10245" width="10.28515625" style="13" customWidth="1"/>
    <col min="10246" max="10246" width="11.140625" style="13" customWidth="1"/>
    <col min="10247" max="10247" width="11.7109375" style="13" customWidth="1"/>
    <col min="10248" max="10248" width="9.140625" style="13" customWidth="1"/>
    <col min="10249" max="10249" width="9" style="13" customWidth="1"/>
    <col min="10250" max="10250" width="13.42578125" style="13" customWidth="1"/>
    <col min="10251" max="10251" width="8.140625" style="13" customWidth="1"/>
    <col min="10252" max="10253" width="9.42578125" style="13" customWidth="1"/>
    <col min="10254" max="10496" width="9.140625" style="13"/>
    <col min="10497" max="10497" width="64.85546875" style="13" customWidth="1"/>
    <col min="10498" max="10500" width="11.28515625" style="13" customWidth="1"/>
    <col min="10501" max="10501" width="10.28515625" style="13" customWidth="1"/>
    <col min="10502" max="10502" width="11.140625" style="13" customWidth="1"/>
    <col min="10503" max="10503" width="11.7109375" style="13" customWidth="1"/>
    <col min="10504" max="10504" width="9.140625" style="13" customWidth="1"/>
    <col min="10505" max="10505" width="9" style="13" customWidth="1"/>
    <col min="10506" max="10506" width="13.42578125" style="13" customWidth="1"/>
    <col min="10507" max="10507" width="8.140625" style="13" customWidth="1"/>
    <col min="10508" max="10509" width="9.42578125" style="13" customWidth="1"/>
    <col min="10510" max="10752" width="9.140625" style="13"/>
    <col min="10753" max="10753" width="64.85546875" style="13" customWidth="1"/>
    <col min="10754" max="10756" width="11.28515625" style="13" customWidth="1"/>
    <col min="10757" max="10757" width="10.28515625" style="13" customWidth="1"/>
    <col min="10758" max="10758" width="11.140625" style="13" customWidth="1"/>
    <col min="10759" max="10759" width="11.7109375" style="13" customWidth="1"/>
    <col min="10760" max="10760" width="9.140625" style="13" customWidth="1"/>
    <col min="10761" max="10761" width="9" style="13" customWidth="1"/>
    <col min="10762" max="10762" width="13.42578125" style="13" customWidth="1"/>
    <col min="10763" max="10763" width="8.140625" style="13" customWidth="1"/>
    <col min="10764" max="10765" width="9.42578125" style="13" customWidth="1"/>
    <col min="10766" max="11008" width="9.140625" style="13"/>
    <col min="11009" max="11009" width="64.85546875" style="13" customWidth="1"/>
    <col min="11010" max="11012" width="11.28515625" style="13" customWidth="1"/>
    <col min="11013" max="11013" width="10.28515625" style="13" customWidth="1"/>
    <col min="11014" max="11014" width="11.140625" style="13" customWidth="1"/>
    <col min="11015" max="11015" width="11.7109375" style="13" customWidth="1"/>
    <col min="11016" max="11016" width="9.140625" style="13" customWidth="1"/>
    <col min="11017" max="11017" width="9" style="13" customWidth="1"/>
    <col min="11018" max="11018" width="13.42578125" style="13" customWidth="1"/>
    <col min="11019" max="11019" width="8.140625" style="13" customWidth="1"/>
    <col min="11020" max="11021" width="9.42578125" style="13" customWidth="1"/>
    <col min="11022" max="11264" width="9.140625" style="13"/>
    <col min="11265" max="11265" width="64.85546875" style="13" customWidth="1"/>
    <col min="11266" max="11268" width="11.28515625" style="13" customWidth="1"/>
    <col min="11269" max="11269" width="10.28515625" style="13" customWidth="1"/>
    <col min="11270" max="11270" width="11.140625" style="13" customWidth="1"/>
    <col min="11271" max="11271" width="11.7109375" style="13" customWidth="1"/>
    <col min="11272" max="11272" width="9.140625" style="13" customWidth="1"/>
    <col min="11273" max="11273" width="9" style="13" customWidth="1"/>
    <col min="11274" max="11274" width="13.42578125" style="13" customWidth="1"/>
    <col min="11275" max="11275" width="8.140625" style="13" customWidth="1"/>
    <col min="11276" max="11277" width="9.42578125" style="13" customWidth="1"/>
    <col min="11278" max="11520" width="9.140625" style="13"/>
    <col min="11521" max="11521" width="64.85546875" style="13" customWidth="1"/>
    <col min="11522" max="11524" width="11.28515625" style="13" customWidth="1"/>
    <col min="11525" max="11525" width="10.28515625" style="13" customWidth="1"/>
    <col min="11526" max="11526" width="11.140625" style="13" customWidth="1"/>
    <col min="11527" max="11527" width="11.7109375" style="13" customWidth="1"/>
    <col min="11528" max="11528" width="9.140625" style="13" customWidth="1"/>
    <col min="11529" max="11529" width="9" style="13" customWidth="1"/>
    <col min="11530" max="11530" width="13.42578125" style="13" customWidth="1"/>
    <col min="11531" max="11531" width="8.140625" style="13" customWidth="1"/>
    <col min="11532" max="11533" width="9.42578125" style="13" customWidth="1"/>
    <col min="11534" max="11776" width="9.140625" style="13"/>
    <col min="11777" max="11777" width="64.85546875" style="13" customWidth="1"/>
    <col min="11778" max="11780" width="11.28515625" style="13" customWidth="1"/>
    <col min="11781" max="11781" width="10.28515625" style="13" customWidth="1"/>
    <col min="11782" max="11782" width="11.140625" style="13" customWidth="1"/>
    <col min="11783" max="11783" width="11.7109375" style="13" customWidth="1"/>
    <col min="11784" max="11784" width="9.140625" style="13" customWidth="1"/>
    <col min="11785" max="11785" width="9" style="13" customWidth="1"/>
    <col min="11786" max="11786" width="13.42578125" style="13" customWidth="1"/>
    <col min="11787" max="11787" width="8.140625" style="13" customWidth="1"/>
    <col min="11788" max="11789" width="9.42578125" style="13" customWidth="1"/>
    <col min="11790" max="12032" width="9.140625" style="13"/>
    <col min="12033" max="12033" width="64.85546875" style="13" customWidth="1"/>
    <col min="12034" max="12036" width="11.28515625" style="13" customWidth="1"/>
    <col min="12037" max="12037" width="10.28515625" style="13" customWidth="1"/>
    <col min="12038" max="12038" width="11.140625" style="13" customWidth="1"/>
    <col min="12039" max="12039" width="11.7109375" style="13" customWidth="1"/>
    <col min="12040" max="12040" width="9.140625" style="13" customWidth="1"/>
    <col min="12041" max="12041" width="9" style="13" customWidth="1"/>
    <col min="12042" max="12042" width="13.42578125" style="13" customWidth="1"/>
    <col min="12043" max="12043" width="8.140625" style="13" customWidth="1"/>
    <col min="12044" max="12045" width="9.42578125" style="13" customWidth="1"/>
    <col min="12046" max="12288" width="9.140625" style="13"/>
    <col min="12289" max="12289" width="64.85546875" style="13" customWidth="1"/>
    <col min="12290" max="12292" width="11.28515625" style="13" customWidth="1"/>
    <col min="12293" max="12293" width="10.28515625" style="13" customWidth="1"/>
    <col min="12294" max="12294" width="11.140625" style="13" customWidth="1"/>
    <col min="12295" max="12295" width="11.7109375" style="13" customWidth="1"/>
    <col min="12296" max="12296" width="9.140625" style="13" customWidth="1"/>
    <col min="12297" max="12297" width="9" style="13" customWidth="1"/>
    <col min="12298" max="12298" width="13.42578125" style="13" customWidth="1"/>
    <col min="12299" max="12299" width="8.140625" style="13" customWidth="1"/>
    <col min="12300" max="12301" width="9.42578125" style="13" customWidth="1"/>
    <col min="12302" max="12544" width="9.140625" style="13"/>
    <col min="12545" max="12545" width="64.85546875" style="13" customWidth="1"/>
    <col min="12546" max="12548" width="11.28515625" style="13" customWidth="1"/>
    <col min="12549" max="12549" width="10.28515625" style="13" customWidth="1"/>
    <col min="12550" max="12550" width="11.140625" style="13" customWidth="1"/>
    <col min="12551" max="12551" width="11.7109375" style="13" customWidth="1"/>
    <col min="12552" max="12552" width="9.140625" style="13" customWidth="1"/>
    <col min="12553" max="12553" width="9" style="13" customWidth="1"/>
    <col min="12554" max="12554" width="13.42578125" style="13" customWidth="1"/>
    <col min="12555" max="12555" width="8.140625" style="13" customWidth="1"/>
    <col min="12556" max="12557" width="9.42578125" style="13" customWidth="1"/>
    <col min="12558" max="12800" width="9.140625" style="13"/>
    <col min="12801" max="12801" width="64.85546875" style="13" customWidth="1"/>
    <col min="12802" max="12804" width="11.28515625" style="13" customWidth="1"/>
    <col min="12805" max="12805" width="10.28515625" style="13" customWidth="1"/>
    <col min="12806" max="12806" width="11.140625" style="13" customWidth="1"/>
    <col min="12807" max="12807" width="11.7109375" style="13" customWidth="1"/>
    <col min="12808" max="12808" width="9.140625" style="13" customWidth="1"/>
    <col min="12809" max="12809" width="9" style="13" customWidth="1"/>
    <col min="12810" max="12810" width="13.42578125" style="13" customWidth="1"/>
    <col min="12811" max="12811" width="8.140625" style="13" customWidth="1"/>
    <col min="12812" max="12813" width="9.42578125" style="13" customWidth="1"/>
    <col min="12814" max="13056" width="9.140625" style="13"/>
    <col min="13057" max="13057" width="64.85546875" style="13" customWidth="1"/>
    <col min="13058" max="13060" width="11.28515625" style="13" customWidth="1"/>
    <col min="13061" max="13061" width="10.28515625" style="13" customWidth="1"/>
    <col min="13062" max="13062" width="11.140625" style="13" customWidth="1"/>
    <col min="13063" max="13063" width="11.7109375" style="13" customWidth="1"/>
    <col min="13064" max="13064" width="9.140625" style="13" customWidth="1"/>
    <col min="13065" max="13065" width="9" style="13" customWidth="1"/>
    <col min="13066" max="13066" width="13.42578125" style="13" customWidth="1"/>
    <col min="13067" max="13067" width="8.140625" style="13" customWidth="1"/>
    <col min="13068" max="13069" width="9.42578125" style="13" customWidth="1"/>
    <col min="13070" max="13312" width="9.140625" style="13"/>
    <col min="13313" max="13313" width="64.85546875" style="13" customWidth="1"/>
    <col min="13314" max="13316" width="11.28515625" style="13" customWidth="1"/>
    <col min="13317" max="13317" width="10.28515625" style="13" customWidth="1"/>
    <col min="13318" max="13318" width="11.140625" style="13" customWidth="1"/>
    <col min="13319" max="13319" width="11.7109375" style="13" customWidth="1"/>
    <col min="13320" max="13320" width="9.140625" style="13" customWidth="1"/>
    <col min="13321" max="13321" width="9" style="13" customWidth="1"/>
    <col min="13322" max="13322" width="13.42578125" style="13" customWidth="1"/>
    <col min="13323" max="13323" width="8.140625" style="13" customWidth="1"/>
    <col min="13324" max="13325" width="9.42578125" style="13" customWidth="1"/>
    <col min="13326" max="13568" width="9.140625" style="13"/>
    <col min="13569" max="13569" width="64.85546875" style="13" customWidth="1"/>
    <col min="13570" max="13572" width="11.28515625" style="13" customWidth="1"/>
    <col min="13573" max="13573" width="10.28515625" style="13" customWidth="1"/>
    <col min="13574" max="13574" width="11.140625" style="13" customWidth="1"/>
    <col min="13575" max="13575" width="11.7109375" style="13" customWidth="1"/>
    <col min="13576" max="13576" width="9.140625" style="13" customWidth="1"/>
    <col min="13577" max="13577" width="9" style="13" customWidth="1"/>
    <col min="13578" max="13578" width="13.42578125" style="13" customWidth="1"/>
    <col min="13579" max="13579" width="8.140625" style="13" customWidth="1"/>
    <col min="13580" max="13581" width="9.42578125" style="13" customWidth="1"/>
    <col min="13582" max="13824" width="9.140625" style="13"/>
    <col min="13825" max="13825" width="64.85546875" style="13" customWidth="1"/>
    <col min="13826" max="13828" width="11.28515625" style="13" customWidth="1"/>
    <col min="13829" max="13829" width="10.28515625" style="13" customWidth="1"/>
    <col min="13830" max="13830" width="11.140625" style="13" customWidth="1"/>
    <col min="13831" max="13831" width="11.7109375" style="13" customWidth="1"/>
    <col min="13832" max="13832" width="9.140625" style="13" customWidth="1"/>
    <col min="13833" max="13833" width="9" style="13" customWidth="1"/>
    <col min="13834" max="13834" width="13.42578125" style="13" customWidth="1"/>
    <col min="13835" max="13835" width="8.140625" style="13" customWidth="1"/>
    <col min="13836" max="13837" width="9.42578125" style="13" customWidth="1"/>
    <col min="13838" max="14080" width="9.140625" style="13"/>
    <col min="14081" max="14081" width="64.85546875" style="13" customWidth="1"/>
    <col min="14082" max="14084" width="11.28515625" style="13" customWidth="1"/>
    <col min="14085" max="14085" width="10.28515625" style="13" customWidth="1"/>
    <col min="14086" max="14086" width="11.140625" style="13" customWidth="1"/>
    <col min="14087" max="14087" width="11.7109375" style="13" customWidth="1"/>
    <col min="14088" max="14088" width="9.140625" style="13" customWidth="1"/>
    <col min="14089" max="14089" width="9" style="13" customWidth="1"/>
    <col min="14090" max="14090" width="13.42578125" style="13" customWidth="1"/>
    <col min="14091" max="14091" width="8.140625" style="13" customWidth="1"/>
    <col min="14092" max="14093" width="9.42578125" style="13" customWidth="1"/>
    <col min="14094" max="14336" width="9.140625" style="13"/>
    <col min="14337" max="14337" width="64.85546875" style="13" customWidth="1"/>
    <col min="14338" max="14340" width="11.28515625" style="13" customWidth="1"/>
    <col min="14341" max="14341" width="10.28515625" style="13" customWidth="1"/>
    <col min="14342" max="14342" width="11.140625" style="13" customWidth="1"/>
    <col min="14343" max="14343" width="11.7109375" style="13" customWidth="1"/>
    <col min="14344" max="14344" width="9.140625" style="13" customWidth="1"/>
    <col min="14345" max="14345" width="9" style="13" customWidth="1"/>
    <col min="14346" max="14346" width="13.42578125" style="13" customWidth="1"/>
    <col min="14347" max="14347" width="8.140625" style="13" customWidth="1"/>
    <col min="14348" max="14349" width="9.42578125" style="13" customWidth="1"/>
    <col min="14350" max="14592" width="9.140625" style="13"/>
    <col min="14593" max="14593" width="64.85546875" style="13" customWidth="1"/>
    <col min="14594" max="14596" width="11.28515625" style="13" customWidth="1"/>
    <col min="14597" max="14597" width="10.28515625" style="13" customWidth="1"/>
    <col min="14598" max="14598" width="11.140625" style="13" customWidth="1"/>
    <col min="14599" max="14599" width="11.7109375" style="13" customWidth="1"/>
    <col min="14600" max="14600" width="9.140625" style="13" customWidth="1"/>
    <col min="14601" max="14601" width="9" style="13" customWidth="1"/>
    <col min="14602" max="14602" width="13.42578125" style="13" customWidth="1"/>
    <col min="14603" max="14603" width="8.140625" style="13" customWidth="1"/>
    <col min="14604" max="14605" width="9.42578125" style="13" customWidth="1"/>
    <col min="14606" max="14848" width="9.140625" style="13"/>
    <col min="14849" max="14849" width="64.85546875" style="13" customWidth="1"/>
    <col min="14850" max="14852" width="11.28515625" style="13" customWidth="1"/>
    <col min="14853" max="14853" width="10.28515625" style="13" customWidth="1"/>
    <col min="14854" max="14854" width="11.140625" style="13" customWidth="1"/>
    <col min="14855" max="14855" width="11.7109375" style="13" customWidth="1"/>
    <col min="14856" max="14856" width="9.140625" style="13" customWidth="1"/>
    <col min="14857" max="14857" width="9" style="13" customWidth="1"/>
    <col min="14858" max="14858" width="13.42578125" style="13" customWidth="1"/>
    <col min="14859" max="14859" width="8.140625" style="13" customWidth="1"/>
    <col min="14860" max="14861" width="9.42578125" style="13" customWidth="1"/>
    <col min="14862" max="15104" width="9.140625" style="13"/>
    <col min="15105" max="15105" width="64.85546875" style="13" customWidth="1"/>
    <col min="15106" max="15108" width="11.28515625" style="13" customWidth="1"/>
    <col min="15109" max="15109" width="10.28515625" style="13" customWidth="1"/>
    <col min="15110" max="15110" width="11.140625" style="13" customWidth="1"/>
    <col min="15111" max="15111" width="11.7109375" style="13" customWidth="1"/>
    <col min="15112" max="15112" width="9.140625" style="13" customWidth="1"/>
    <col min="15113" max="15113" width="9" style="13" customWidth="1"/>
    <col min="15114" max="15114" width="13.42578125" style="13" customWidth="1"/>
    <col min="15115" max="15115" width="8.140625" style="13" customWidth="1"/>
    <col min="15116" max="15117" width="9.42578125" style="13" customWidth="1"/>
    <col min="15118" max="15360" width="9.140625" style="13"/>
    <col min="15361" max="15361" width="64.85546875" style="13" customWidth="1"/>
    <col min="15362" max="15364" width="11.28515625" style="13" customWidth="1"/>
    <col min="15365" max="15365" width="10.28515625" style="13" customWidth="1"/>
    <col min="15366" max="15366" width="11.140625" style="13" customWidth="1"/>
    <col min="15367" max="15367" width="11.7109375" style="13" customWidth="1"/>
    <col min="15368" max="15368" width="9.140625" style="13" customWidth="1"/>
    <col min="15369" max="15369" width="9" style="13" customWidth="1"/>
    <col min="15370" max="15370" width="13.42578125" style="13" customWidth="1"/>
    <col min="15371" max="15371" width="8.140625" style="13" customWidth="1"/>
    <col min="15372" max="15373" width="9.42578125" style="13" customWidth="1"/>
    <col min="15374" max="15616" width="9.140625" style="13"/>
    <col min="15617" max="15617" width="64.85546875" style="13" customWidth="1"/>
    <col min="15618" max="15620" width="11.28515625" style="13" customWidth="1"/>
    <col min="15621" max="15621" width="10.28515625" style="13" customWidth="1"/>
    <col min="15622" max="15622" width="11.140625" style="13" customWidth="1"/>
    <col min="15623" max="15623" width="11.7109375" style="13" customWidth="1"/>
    <col min="15624" max="15624" width="9.140625" style="13" customWidth="1"/>
    <col min="15625" max="15625" width="9" style="13" customWidth="1"/>
    <col min="15626" max="15626" width="13.42578125" style="13" customWidth="1"/>
    <col min="15627" max="15627" width="8.140625" style="13" customWidth="1"/>
    <col min="15628" max="15629" width="9.42578125" style="13" customWidth="1"/>
    <col min="15630" max="15872" width="9.140625" style="13"/>
    <col min="15873" max="15873" width="64.85546875" style="13" customWidth="1"/>
    <col min="15874" max="15876" width="11.28515625" style="13" customWidth="1"/>
    <col min="15877" max="15877" width="10.28515625" style="13" customWidth="1"/>
    <col min="15878" max="15878" width="11.140625" style="13" customWidth="1"/>
    <col min="15879" max="15879" width="11.7109375" style="13" customWidth="1"/>
    <col min="15880" max="15880" width="9.140625" style="13" customWidth="1"/>
    <col min="15881" max="15881" width="9" style="13" customWidth="1"/>
    <col min="15882" max="15882" width="13.42578125" style="13" customWidth="1"/>
    <col min="15883" max="15883" width="8.140625" style="13" customWidth="1"/>
    <col min="15884" max="15885" width="9.42578125" style="13" customWidth="1"/>
    <col min="15886" max="16128" width="9.140625" style="13"/>
    <col min="16129" max="16129" width="64.85546875" style="13" customWidth="1"/>
    <col min="16130" max="16132" width="11.28515625" style="13" customWidth="1"/>
    <col min="16133" max="16133" width="10.28515625" style="13" customWidth="1"/>
    <col min="16134" max="16134" width="11.140625" style="13" customWidth="1"/>
    <col min="16135" max="16135" width="11.7109375" style="13" customWidth="1"/>
    <col min="16136" max="16136" width="9.140625" style="13" customWidth="1"/>
    <col min="16137" max="16137" width="9" style="13" customWidth="1"/>
    <col min="16138" max="16138" width="13.42578125" style="13" customWidth="1"/>
    <col min="16139" max="16139" width="8.140625" style="13" customWidth="1"/>
    <col min="16140" max="16141" width="9.42578125" style="13" customWidth="1"/>
    <col min="16142" max="16384" width="9.140625" style="13"/>
  </cols>
  <sheetData>
    <row r="1" spans="1:20" ht="12.75">
      <c r="A1" s="2" t="s">
        <v>121</v>
      </c>
      <c r="R1" s="45" t="s">
        <v>61</v>
      </c>
    </row>
    <row r="2" spans="1:20" ht="11.25">
      <c r="A2" s="15" t="s">
        <v>80</v>
      </c>
      <c r="B2" s="15"/>
      <c r="C2" s="15"/>
      <c r="D2" s="16"/>
      <c r="E2" s="15"/>
      <c r="F2" s="15"/>
      <c r="G2" s="15"/>
      <c r="H2" s="15"/>
      <c r="I2" s="15"/>
      <c r="J2" s="15"/>
      <c r="K2" s="15"/>
      <c r="L2" s="15"/>
      <c r="M2" s="15"/>
    </row>
    <row r="3" spans="1:20" ht="11.25">
      <c r="A3" s="17"/>
      <c r="B3" s="17"/>
      <c r="C3" s="17"/>
      <c r="D3" s="18"/>
      <c r="E3" s="17"/>
      <c r="F3" s="17"/>
      <c r="G3" s="17"/>
      <c r="H3" s="17"/>
      <c r="I3" s="17"/>
      <c r="J3" s="17"/>
      <c r="K3" s="17"/>
      <c r="L3" s="17"/>
      <c r="M3" s="17"/>
    </row>
    <row r="4" spans="1:20" s="9" customFormat="1" ht="45">
      <c r="A4" s="27" t="s">
        <v>59</v>
      </c>
      <c r="B4" s="28" t="s">
        <v>0</v>
      </c>
      <c r="C4" s="28" t="s">
        <v>1</v>
      </c>
      <c r="D4" s="28" t="s">
        <v>58</v>
      </c>
      <c r="E4" s="28" t="s">
        <v>2</v>
      </c>
      <c r="F4" s="28" t="s">
        <v>3</v>
      </c>
      <c r="G4" s="28" t="s">
        <v>4</v>
      </c>
      <c r="H4" s="28" t="s">
        <v>5</v>
      </c>
      <c r="I4" s="28" t="s">
        <v>6</v>
      </c>
      <c r="J4" s="28" t="s">
        <v>7</v>
      </c>
      <c r="K4" s="28" t="s">
        <v>8</v>
      </c>
      <c r="L4" s="28" t="s">
        <v>9</v>
      </c>
      <c r="M4" s="29" t="s">
        <v>10</v>
      </c>
      <c r="N4" s="30" t="s">
        <v>44</v>
      </c>
      <c r="O4" s="30" t="s">
        <v>45</v>
      </c>
      <c r="P4" s="30" t="s">
        <v>46</v>
      </c>
      <c r="Q4" s="31" t="s">
        <v>47</v>
      </c>
      <c r="R4" s="30" t="s">
        <v>48</v>
      </c>
      <c r="S4" s="32" t="s">
        <v>63</v>
      </c>
      <c r="T4" s="32" t="s">
        <v>64</v>
      </c>
    </row>
    <row r="5" spans="1:20" ht="11.25">
      <c r="A5" s="19" t="s">
        <v>32</v>
      </c>
      <c r="B5" s="8">
        <v>183</v>
      </c>
      <c r="C5" s="8">
        <v>0</v>
      </c>
      <c r="D5" s="3">
        <v>0</v>
      </c>
      <c r="E5" s="8">
        <v>15</v>
      </c>
      <c r="F5" s="8">
        <v>2462</v>
      </c>
      <c r="G5" s="8">
        <v>532</v>
      </c>
      <c r="H5" s="8">
        <v>21486</v>
      </c>
      <c r="I5" s="8">
        <v>11</v>
      </c>
      <c r="J5" s="8">
        <v>219</v>
      </c>
      <c r="K5" s="8">
        <v>0</v>
      </c>
      <c r="L5" s="8">
        <v>624</v>
      </c>
      <c r="M5" s="46">
        <v>25532</v>
      </c>
      <c r="N5" s="4">
        <f>SUM(B5,E5)</f>
        <v>198</v>
      </c>
      <c r="O5" s="4">
        <f>SUM(C5,D5,G5,F5)</f>
        <v>2994</v>
      </c>
      <c r="P5" s="4">
        <f>SUM(H5:L5)</f>
        <v>22340</v>
      </c>
      <c r="Q5" s="11">
        <f>(10*N5)+(3*O5)+P5</f>
        <v>33302</v>
      </c>
      <c r="R5" s="5">
        <f>SUM(Q5/($Q$45+$Q$57))</f>
        <v>1.5674642211300313E-2</v>
      </c>
      <c r="S5" s="4">
        <f>SUM(N5:P5)</f>
        <v>25532</v>
      </c>
      <c r="T5" s="4">
        <f>S5-M5</f>
        <v>0</v>
      </c>
    </row>
    <row r="6" spans="1:20" ht="11.25">
      <c r="A6" s="19" t="s">
        <v>43</v>
      </c>
      <c r="B6" s="8">
        <v>1907</v>
      </c>
      <c r="C6" s="8">
        <v>0</v>
      </c>
      <c r="D6" s="3">
        <v>0</v>
      </c>
      <c r="E6" s="8">
        <v>85</v>
      </c>
      <c r="F6" s="8">
        <v>5869</v>
      </c>
      <c r="G6" s="8">
        <v>959</v>
      </c>
      <c r="H6" s="8">
        <v>10886</v>
      </c>
      <c r="I6" s="8">
        <v>10</v>
      </c>
      <c r="J6" s="8">
        <v>241</v>
      </c>
      <c r="K6" s="8">
        <v>10</v>
      </c>
      <c r="L6" s="8">
        <v>40</v>
      </c>
      <c r="M6" s="46">
        <v>20006</v>
      </c>
      <c r="N6" s="4">
        <f t="shared" ref="N6:N43" si="0">SUM(B6,E6)</f>
        <v>1992</v>
      </c>
      <c r="O6" s="4">
        <f t="shared" ref="O6:O43" si="1">SUM(C6,D6,G6,F6)</f>
        <v>6828</v>
      </c>
      <c r="P6" s="4">
        <f t="shared" ref="P6:P43" si="2">SUM(H6:L6)</f>
        <v>11187</v>
      </c>
      <c r="Q6" s="11">
        <f t="shared" ref="Q6:Q42" si="3">(10*N6)+(3*O6)+P6</f>
        <v>51591</v>
      </c>
      <c r="R6" s="5">
        <f t="shared" ref="R6:R42" si="4">SUM(Q6/($Q$45+$Q$57))</f>
        <v>2.4282939953251894E-2</v>
      </c>
      <c r="S6" s="4">
        <f t="shared" ref="S6:S42" si="5">SUM(N6:P6)</f>
        <v>20007</v>
      </c>
      <c r="T6" s="4">
        <f t="shared" ref="T6:T43" si="6">S6-M6</f>
        <v>1</v>
      </c>
    </row>
    <row r="7" spans="1:20" ht="11.25">
      <c r="A7" s="47" t="s">
        <v>20</v>
      </c>
      <c r="B7" s="8">
        <v>109</v>
      </c>
      <c r="C7" s="8">
        <v>0</v>
      </c>
      <c r="D7" s="3">
        <v>671</v>
      </c>
      <c r="E7" s="8">
        <v>20</v>
      </c>
      <c r="F7" s="8">
        <v>1868</v>
      </c>
      <c r="G7" s="8">
        <v>191</v>
      </c>
      <c r="H7" s="8">
        <v>2532</v>
      </c>
      <c r="I7" s="8">
        <v>0</v>
      </c>
      <c r="J7" s="8">
        <v>156</v>
      </c>
      <c r="K7" s="8">
        <v>50</v>
      </c>
      <c r="L7" s="8">
        <v>493</v>
      </c>
      <c r="M7" s="46">
        <v>6091</v>
      </c>
      <c r="N7" s="4">
        <f t="shared" si="0"/>
        <v>129</v>
      </c>
      <c r="O7" s="4">
        <f t="shared" si="1"/>
        <v>2730</v>
      </c>
      <c r="P7" s="4">
        <f t="shared" si="2"/>
        <v>3231</v>
      </c>
      <c r="Q7" s="11">
        <f t="shared" si="3"/>
        <v>12711</v>
      </c>
      <c r="R7" s="5">
        <f t="shared" si="4"/>
        <v>5.9828351795038828E-3</v>
      </c>
      <c r="S7" s="4">
        <f t="shared" si="5"/>
        <v>6090</v>
      </c>
      <c r="T7" s="4">
        <f t="shared" si="6"/>
        <v>-1</v>
      </c>
    </row>
    <row r="8" spans="1:20" ht="11.25">
      <c r="A8" s="23" t="s">
        <v>30</v>
      </c>
      <c r="B8" s="8">
        <v>203</v>
      </c>
      <c r="C8" s="8">
        <v>1</v>
      </c>
      <c r="D8" s="3">
        <v>0</v>
      </c>
      <c r="E8" s="8">
        <v>26</v>
      </c>
      <c r="F8" s="8">
        <v>816</v>
      </c>
      <c r="G8" s="8">
        <v>119</v>
      </c>
      <c r="H8" s="8">
        <v>4405</v>
      </c>
      <c r="I8" s="8">
        <v>38</v>
      </c>
      <c r="J8" s="8">
        <v>129</v>
      </c>
      <c r="K8" s="8">
        <v>508</v>
      </c>
      <c r="L8" s="8">
        <v>1</v>
      </c>
      <c r="M8" s="46">
        <v>6247</v>
      </c>
      <c r="N8" s="4">
        <f t="shared" si="0"/>
        <v>229</v>
      </c>
      <c r="O8" s="4">
        <f t="shared" si="1"/>
        <v>936</v>
      </c>
      <c r="P8" s="4">
        <f t="shared" si="2"/>
        <v>5081</v>
      </c>
      <c r="Q8" s="11">
        <f t="shared" si="3"/>
        <v>10179</v>
      </c>
      <c r="R8" s="5">
        <f t="shared" si="4"/>
        <v>4.7910690970159719E-3</v>
      </c>
      <c r="S8" s="4">
        <f t="shared" si="5"/>
        <v>6246</v>
      </c>
      <c r="T8" s="4">
        <f t="shared" si="6"/>
        <v>-1</v>
      </c>
    </row>
    <row r="9" spans="1:20" ht="11.25">
      <c r="A9" s="47" t="s">
        <v>11</v>
      </c>
      <c r="B9" s="8">
        <v>298</v>
      </c>
      <c r="C9" s="8">
        <v>2</v>
      </c>
      <c r="D9" s="3">
        <v>0</v>
      </c>
      <c r="E9" s="8">
        <v>15</v>
      </c>
      <c r="F9" s="8">
        <v>6547</v>
      </c>
      <c r="G9" s="8">
        <v>1047</v>
      </c>
      <c r="H9" s="8">
        <v>13358</v>
      </c>
      <c r="I9" s="8">
        <v>1634</v>
      </c>
      <c r="J9" s="8">
        <v>123</v>
      </c>
      <c r="K9" s="8">
        <v>446</v>
      </c>
      <c r="L9" s="8">
        <v>110</v>
      </c>
      <c r="M9" s="46">
        <v>23580</v>
      </c>
      <c r="N9" s="4">
        <f t="shared" si="0"/>
        <v>313</v>
      </c>
      <c r="O9" s="4">
        <f t="shared" si="1"/>
        <v>7596</v>
      </c>
      <c r="P9" s="4">
        <f t="shared" si="2"/>
        <v>15671</v>
      </c>
      <c r="Q9" s="11">
        <f t="shared" si="3"/>
        <v>41589</v>
      </c>
      <c r="R9" s="5">
        <f t="shared" si="4"/>
        <v>1.9575181518400361E-2</v>
      </c>
      <c r="S9" s="4">
        <f t="shared" si="5"/>
        <v>23580</v>
      </c>
      <c r="T9" s="4">
        <f t="shared" si="6"/>
        <v>0</v>
      </c>
    </row>
    <row r="10" spans="1:20" ht="11.25">
      <c r="A10" s="47" t="s">
        <v>67</v>
      </c>
      <c r="B10" s="8">
        <v>167</v>
      </c>
      <c r="C10" s="8">
        <v>0</v>
      </c>
      <c r="D10" s="3">
        <v>0</v>
      </c>
      <c r="E10" s="8">
        <v>50</v>
      </c>
      <c r="F10" s="8">
        <v>5306</v>
      </c>
      <c r="G10" s="8">
        <v>322</v>
      </c>
      <c r="H10" s="8">
        <v>9022</v>
      </c>
      <c r="I10" s="8">
        <v>114</v>
      </c>
      <c r="J10" s="8">
        <v>110</v>
      </c>
      <c r="K10" s="8">
        <v>815</v>
      </c>
      <c r="L10" s="8">
        <v>69</v>
      </c>
      <c r="M10" s="46">
        <v>15974</v>
      </c>
      <c r="N10" s="4">
        <f t="shared" si="0"/>
        <v>217</v>
      </c>
      <c r="O10" s="4">
        <f t="shared" si="1"/>
        <v>5628</v>
      </c>
      <c r="P10" s="4">
        <f t="shared" si="2"/>
        <v>10130</v>
      </c>
      <c r="Q10" s="11">
        <f t="shared" si="3"/>
        <v>29184</v>
      </c>
      <c r="R10" s="5">
        <f t="shared" si="4"/>
        <v>1.3736374941282457E-2</v>
      </c>
      <c r="S10" s="4">
        <f t="shared" si="5"/>
        <v>15975</v>
      </c>
      <c r="T10" s="4">
        <f t="shared" si="6"/>
        <v>1</v>
      </c>
    </row>
    <row r="11" spans="1:20" ht="11.25">
      <c r="A11" s="47" t="s">
        <v>74</v>
      </c>
      <c r="B11" s="8">
        <v>1277</v>
      </c>
      <c r="C11" s="8">
        <v>1</v>
      </c>
      <c r="D11" s="3">
        <v>0</v>
      </c>
      <c r="E11" s="8">
        <v>135</v>
      </c>
      <c r="F11" s="8">
        <v>2867</v>
      </c>
      <c r="G11" s="8">
        <v>511</v>
      </c>
      <c r="H11" s="8">
        <v>28289</v>
      </c>
      <c r="I11" s="8">
        <v>7</v>
      </c>
      <c r="J11" s="8">
        <v>159</v>
      </c>
      <c r="K11" s="8">
        <v>931</v>
      </c>
      <c r="L11" s="8">
        <v>61</v>
      </c>
      <c r="M11" s="46">
        <v>34239</v>
      </c>
      <c r="N11" s="4">
        <f t="shared" si="0"/>
        <v>1412</v>
      </c>
      <c r="O11" s="4">
        <f t="shared" si="1"/>
        <v>3379</v>
      </c>
      <c r="P11" s="4">
        <f t="shared" si="2"/>
        <v>29447</v>
      </c>
      <c r="Q11" s="11">
        <f t="shared" si="3"/>
        <v>53704</v>
      </c>
      <c r="R11" s="5">
        <f t="shared" si="4"/>
        <v>2.5277490400446582E-2</v>
      </c>
      <c r="S11" s="4">
        <f t="shared" si="5"/>
        <v>34238</v>
      </c>
      <c r="T11" s="4">
        <f t="shared" si="6"/>
        <v>-1</v>
      </c>
    </row>
    <row r="12" spans="1:20" ht="11.25">
      <c r="A12" s="47" t="s">
        <v>33</v>
      </c>
      <c r="B12" s="8">
        <v>1135</v>
      </c>
      <c r="C12" s="8">
        <v>2</v>
      </c>
      <c r="D12" s="3">
        <v>0</v>
      </c>
      <c r="E12" s="8">
        <v>64</v>
      </c>
      <c r="F12" s="8">
        <v>8036</v>
      </c>
      <c r="G12" s="8">
        <v>1006</v>
      </c>
      <c r="H12" s="8">
        <v>30645</v>
      </c>
      <c r="I12" s="8">
        <v>415</v>
      </c>
      <c r="J12" s="8">
        <v>84</v>
      </c>
      <c r="K12" s="8">
        <v>0</v>
      </c>
      <c r="L12" s="8">
        <v>239</v>
      </c>
      <c r="M12" s="46">
        <v>41624</v>
      </c>
      <c r="N12" s="4">
        <f t="shared" si="0"/>
        <v>1199</v>
      </c>
      <c r="O12" s="4">
        <f t="shared" si="1"/>
        <v>9044</v>
      </c>
      <c r="P12" s="4">
        <f t="shared" si="2"/>
        <v>31383</v>
      </c>
      <c r="Q12" s="11">
        <f t="shared" si="3"/>
        <v>70505</v>
      </c>
      <c r="R12" s="5">
        <f t="shared" si="4"/>
        <v>3.3185413762168298E-2</v>
      </c>
      <c r="S12" s="4">
        <f t="shared" si="5"/>
        <v>41626</v>
      </c>
      <c r="T12" s="4">
        <f t="shared" si="6"/>
        <v>2</v>
      </c>
    </row>
    <row r="13" spans="1:20" ht="11.25">
      <c r="A13" s="47" t="s">
        <v>26</v>
      </c>
      <c r="B13" s="8">
        <v>379</v>
      </c>
      <c r="C13" s="8">
        <v>1</v>
      </c>
      <c r="D13" s="3">
        <v>0</v>
      </c>
      <c r="E13" s="8">
        <v>97</v>
      </c>
      <c r="F13" s="8">
        <v>2712</v>
      </c>
      <c r="G13" s="8">
        <v>1074</v>
      </c>
      <c r="H13" s="8">
        <v>13539</v>
      </c>
      <c r="I13" s="8">
        <v>16</v>
      </c>
      <c r="J13" s="8">
        <v>154</v>
      </c>
      <c r="K13" s="8">
        <v>1309</v>
      </c>
      <c r="L13" s="8">
        <v>19</v>
      </c>
      <c r="M13" s="46">
        <v>19299</v>
      </c>
      <c r="N13" s="4">
        <f t="shared" si="0"/>
        <v>476</v>
      </c>
      <c r="O13" s="4">
        <f t="shared" si="1"/>
        <v>3787</v>
      </c>
      <c r="P13" s="4">
        <f t="shared" si="2"/>
        <v>15037</v>
      </c>
      <c r="Q13" s="11">
        <f t="shared" si="3"/>
        <v>31158</v>
      </c>
      <c r="R13" s="5">
        <f t="shared" si="4"/>
        <v>1.4665500631184169E-2</v>
      </c>
      <c r="S13" s="4">
        <f t="shared" si="5"/>
        <v>19300</v>
      </c>
      <c r="T13" s="4">
        <f t="shared" si="6"/>
        <v>1</v>
      </c>
    </row>
    <row r="14" spans="1:20" ht="11.25">
      <c r="A14" s="47" t="s">
        <v>71</v>
      </c>
      <c r="B14" s="8">
        <v>196</v>
      </c>
      <c r="C14" s="8">
        <v>3</v>
      </c>
      <c r="D14" s="3">
        <v>0</v>
      </c>
      <c r="E14" s="8">
        <v>16</v>
      </c>
      <c r="F14" s="8">
        <v>3398</v>
      </c>
      <c r="G14" s="8">
        <v>165</v>
      </c>
      <c r="H14" s="8">
        <v>7789</v>
      </c>
      <c r="I14" s="8">
        <v>2</v>
      </c>
      <c r="J14" s="8">
        <v>211</v>
      </c>
      <c r="K14" s="8">
        <v>123</v>
      </c>
      <c r="L14" s="8">
        <v>46</v>
      </c>
      <c r="M14" s="46">
        <v>11948</v>
      </c>
      <c r="N14" s="4">
        <f t="shared" si="0"/>
        <v>212</v>
      </c>
      <c r="O14" s="4">
        <f t="shared" si="1"/>
        <v>3566</v>
      </c>
      <c r="P14" s="4">
        <f t="shared" si="2"/>
        <v>8171</v>
      </c>
      <c r="Q14" s="11">
        <f t="shared" si="3"/>
        <v>20989</v>
      </c>
      <c r="R14" s="5">
        <f t="shared" si="4"/>
        <v>9.8791383512396337E-3</v>
      </c>
      <c r="S14" s="4">
        <f t="shared" si="5"/>
        <v>11949</v>
      </c>
      <c r="T14" s="4">
        <f t="shared" si="6"/>
        <v>1</v>
      </c>
    </row>
    <row r="15" spans="1:20" ht="11.25">
      <c r="A15" s="47" t="s">
        <v>68</v>
      </c>
      <c r="B15" s="8">
        <v>614</v>
      </c>
      <c r="C15" s="8">
        <v>5</v>
      </c>
      <c r="D15" s="3">
        <v>626</v>
      </c>
      <c r="E15" s="8">
        <v>26</v>
      </c>
      <c r="F15" s="8">
        <v>3107</v>
      </c>
      <c r="G15" s="8">
        <v>628</v>
      </c>
      <c r="H15" s="8">
        <v>12266</v>
      </c>
      <c r="I15" s="8">
        <v>0</v>
      </c>
      <c r="J15" s="8">
        <v>38</v>
      </c>
      <c r="K15" s="8">
        <v>303</v>
      </c>
      <c r="L15" s="8">
        <v>28</v>
      </c>
      <c r="M15" s="46">
        <v>17642</v>
      </c>
      <c r="N15" s="4">
        <f t="shared" si="0"/>
        <v>640</v>
      </c>
      <c r="O15" s="4">
        <f t="shared" si="1"/>
        <v>4366</v>
      </c>
      <c r="P15" s="4">
        <f t="shared" si="2"/>
        <v>12635</v>
      </c>
      <c r="Q15" s="11">
        <f t="shared" si="3"/>
        <v>32133</v>
      </c>
      <c r="R15" s="5">
        <f t="shared" si="4"/>
        <v>1.5124415295649301E-2</v>
      </c>
      <c r="S15" s="4">
        <f t="shared" si="5"/>
        <v>17641</v>
      </c>
      <c r="T15" s="4">
        <f t="shared" si="6"/>
        <v>-1</v>
      </c>
    </row>
    <row r="16" spans="1:20" ht="11.25">
      <c r="A16" s="47" t="s">
        <v>21</v>
      </c>
      <c r="B16" s="8">
        <v>1346</v>
      </c>
      <c r="C16" s="8">
        <v>0</v>
      </c>
      <c r="D16" s="3">
        <v>776</v>
      </c>
      <c r="E16" s="8">
        <v>134</v>
      </c>
      <c r="F16" s="8">
        <v>3399</v>
      </c>
      <c r="G16" s="8">
        <v>809</v>
      </c>
      <c r="H16" s="8">
        <v>27997</v>
      </c>
      <c r="I16" s="8">
        <v>0</v>
      </c>
      <c r="J16" s="8">
        <v>338</v>
      </c>
      <c r="K16" s="8">
        <v>40</v>
      </c>
      <c r="L16" s="8">
        <v>498</v>
      </c>
      <c r="M16" s="46">
        <v>35338</v>
      </c>
      <c r="N16" s="4">
        <f t="shared" si="0"/>
        <v>1480</v>
      </c>
      <c r="O16" s="4">
        <f t="shared" si="1"/>
        <v>4984</v>
      </c>
      <c r="P16" s="4">
        <f t="shared" si="2"/>
        <v>28873</v>
      </c>
      <c r="Q16" s="11">
        <f t="shared" si="3"/>
        <v>58625</v>
      </c>
      <c r="R16" s="5">
        <f t="shared" si="4"/>
        <v>2.7593715081300853E-2</v>
      </c>
      <c r="S16" s="4">
        <f t="shared" si="5"/>
        <v>35337</v>
      </c>
      <c r="T16" s="4">
        <f t="shared" si="6"/>
        <v>-1</v>
      </c>
    </row>
    <row r="17" spans="1:20" ht="11.25">
      <c r="A17" s="47" t="s">
        <v>22</v>
      </c>
      <c r="B17" s="8">
        <v>539</v>
      </c>
      <c r="C17" s="8">
        <v>0</v>
      </c>
      <c r="D17" s="3">
        <v>0</v>
      </c>
      <c r="E17" s="8">
        <v>23</v>
      </c>
      <c r="F17" s="8">
        <v>2033</v>
      </c>
      <c r="G17" s="8">
        <v>280</v>
      </c>
      <c r="H17" s="8">
        <v>11148</v>
      </c>
      <c r="I17" s="8">
        <v>0</v>
      </c>
      <c r="J17" s="8">
        <v>574</v>
      </c>
      <c r="K17" s="8">
        <v>224</v>
      </c>
      <c r="L17" s="8">
        <v>257</v>
      </c>
      <c r="M17" s="46">
        <v>15078</v>
      </c>
      <c r="N17" s="4">
        <f t="shared" si="0"/>
        <v>562</v>
      </c>
      <c r="O17" s="4">
        <f t="shared" si="1"/>
        <v>2313</v>
      </c>
      <c r="P17" s="4">
        <f t="shared" si="2"/>
        <v>12203</v>
      </c>
      <c r="Q17" s="11">
        <f t="shared" si="3"/>
        <v>24762</v>
      </c>
      <c r="R17" s="5">
        <f t="shared" si="4"/>
        <v>1.1655020432292907E-2</v>
      </c>
      <c r="S17" s="4">
        <f t="shared" si="5"/>
        <v>15078</v>
      </c>
      <c r="T17" s="4">
        <f t="shared" si="6"/>
        <v>0</v>
      </c>
    </row>
    <row r="18" spans="1:20" ht="11.25">
      <c r="A18" s="47" t="s">
        <v>15</v>
      </c>
      <c r="B18" s="8">
        <v>878</v>
      </c>
      <c r="C18" s="8">
        <v>1</v>
      </c>
      <c r="D18" s="3">
        <v>0</v>
      </c>
      <c r="E18" s="8">
        <v>78</v>
      </c>
      <c r="F18" s="8">
        <v>4369</v>
      </c>
      <c r="G18" s="8">
        <v>184</v>
      </c>
      <c r="H18" s="8">
        <v>23567</v>
      </c>
      <c r="I18" s="8">
        <v>0</v>
      </c>
      <c r="J18" s="8">
        <v>362</v>
      </c>
      <c r="K18" s="8">
        <v>79</v>
      </c>
      <c r="L18" s="8">
        <v>27</v>
      </c>
      <c r="M18" s="46">
        <v>29544</v>
      </c>
      <c r="N18" s="4">
        <f t="shared" si="0"/>
        <v>956</v>
      </c>
      <c r="O18" s="4">
        <f t="shared" si="1"/>
        <v>4554</v>
      </c>
      <c r="P18" s="4">
        <f t="shared" si="2"/>
        <v>24035</v>
      </c>
      <c r="Q18" s="11">
        <f t="shared" si="3"/>
        <v>47257</v>
      </c>
      <c r="R18" s="5">
        <f t="shared" si="4"/>
        <v>2.2243005434490992E-2</v>
      </c>
      <c r="S18" s="4">
        <f t="shared" si="5"/>
        <v>29545</v>
      </c>
      <c r="T18" s="4">
        <f t="shared" si="6"/>
        <v>1</v>
      </c>
    </row>
    <row r="19" spans="1:20" ht="11.25">
      <c r="A19" s="47" t="s">
        <v>12</v>
      </c>
      <c r="B19" s="8">
        <v>1109</v>
      </c>
      <c r="C19" s="8">
        <v>6</v>
      </c>
      <c r="D19" s="3">
        <v>0</v>
      </c>
      <c r="E19" s="8">
        <v>333</v>
      </c>
      <c r="F19" s="8">
        <v>5501</v>
      </c>
      <c r="G19" s="8">
        <v>257</v>
      </c>
      <c r="H19" s="8">
        <v>23833</v>
      </c>
      <c r="I19" s="8">
        <v>0</v>
      </c>
      <c r="J19" s="8">
        <v>1076</v>
      </c>
      <c r="K19" s="8">
        <v>404</v>
      </c>
      <c r="L19" s="8">
        <v>261</v>
      </c>
      <c r="M19" s="46">
        <v>32780</v>
      </c>
      <c r="N19" s="4">
        <f t="shared" si="0"/>
        <v>1442</v>
      </c>
      <c r="O19" s="4">
        <f t="shared" si="1"/>
        <v>5764</v>
      </c>
      <c r="P19" s="4">
        <f t="shared" si="2"/>
        <v>25574</v>
      </c>
      <c r="Q19" s="11">
        <f t="shared" si="3"/>
        <v>57286</v>
      </c>
      <c r="R19" s="5">
        <f t="shared" si="4"/>
        <v>2.6963472275435402E-2</v>
      </c>
      <c r="S19" s="4">
        <f t="shared" si="5"/>
        <v>32780</v>
      </c>
      <c r="T19" s="4">
        <f t="shared" si="6"/>
        <v>0</v>
      </c>
    </row>
    <row r="20" spans="1:20" ht="11.25">
      <c r="A20" s="47" t="s">
        <v>16</v>
      </c>
      <c r="B20" s="8">
        <v>3339</v>
      </c>
      <c r="C20" s="8">
        <v>0</v>
      </c>
      <c r="D20" s="3">
        <v>0</v>
      </c>
      <c r="E20" s="8">
        <v>185</v>
      </c>
      <c r="F20" s="8">
        <v>14960</v>
      </c>
      <c r="G20" s="8">
        <v>1149</v>
      </c>
      <c r="H20" s="8">
        <v>46967</v>
      </c>
      <c r="I20" s="8">
        <v>0</v>
      </c>
      <c r="J20" s="8">
        <v>333</v>
      </c>
      <c r="K20" s="8">
        <v>11</v>
      </c>
      <c r="L20" s="8">
        <v>131</v>
      </c>
      <c r="M20" s="46">
        <v>67074</v>
      </c>
      <c r="N20" s="4">
        <f t="shared" si="0"/>
        <v>3524</v>
      </c>
      <c r="O20" s="4">
        <f t="shared" si="1"/>
        <v>16109</v>
      </c>
      <c r="P20" s="4">
        <f t="shared" si="2"/>
        <v>47442</v>
      </c>
      <c r="Q20" s="11">
        <f t="shared" si="3"/>
        <v>131009</v>
      </c>
      <c r="R20" s="5">
        <f t="shared" si="4"/>
        <v>6.1663539771192211E-2</v>
      </c>
      <c r="S20" s="4">
        <f t="shared" si="5"/>
        <v>67075</v>
      </c>
      <c r="T20" s="4">
        <f t="shared" si="6"/>
        <v>1</v>
      </c>
    </row>
    <row r="21" spans="1:20" ht="11.25">
      <c r="A21" s="19" t="s">
        <v>27</v>
      </c>
      <c r="B21" s="8">
        <v>480</v>
      </c>
      <c r="C21" s="8">
        <v>0</v>
      </c>
      <c r="D21" s="3">
        <v>0</v>
      </c>
      <c r="E21" s="8">
        <v>58</v>
      </c>
      <c r="F21" s="8">
        <v>1438</v>
      </c>
      <c r="G21" s="8">
        <v>519</v>
      </c>
      <c r="H21" s="8">
        <v>12625</v>
      </c>
      <c r="I21" s="8">
        <v>0</v>
      </c>
      <c r="J21" s="8">
        <v>59</v>
      </c>
      <c r="K21" s="8">
        <v>825</v>
      </c>
      <c r="L21" s="8">
        <v>53</v>
      </c>
      <c r="M21" s="46">
        <v>16058</v>
      </c>
      <c r="N21" s="4">
        <f t="shared" si="0"/>
        <v>538</v>
      </c>
      <c r="O21" s="4">
        <f t="shared" si="1"/>
        <v>1957</v>
      </c>
      <c r="P21" s="4">
        <f t="shared" si="2"/>
        <v>13562</v>
      </c>
      <c r="Q21" s="11">
        <f t="shared" si="3"/>
        <v>24813</v>
      </c>
      <c r="R21" s="5">
        <f t="shared" si="4"/>
        <v>1.1679025199357236E-2</v>
      </c>
      <c r="S21" s="4">
        <f t="shared" si="5"/>
        <v>16057</v>
      </c>
      <c r="T21" s="4">
        <f t="shared" si="6"/>
        <v>-1</v>
      </c>
    </row>
    <row r="22" spans="1:20" ht="11.25">
      <c r="A22" s="19" t="s">
        <v>23</v>
      </c>
      <c r="B22" s="8">
        <v>1369</v>
      </c>
      <c r="C22" s="8">
        <v>1</v>
      </c>
      <c r="D22" s="3">
        <v>0</v>
      </c>
      <c r="E22" s="8">
        <v>252</v>
      </c>
      <c r="F22" s="8">
        <v>3424</v>
      </c>
      <c r="G22" s="8">
        <v>1108</v>
      </c>
      <c r="H22" s="8">
        <v>30478</v>
      </c>
      <c r="I22" s="8">
        <v>0</v>
      </c>
      <c r="J22" s="8">
        <v>785</v>
      </c>
      <c r="K22" s="8">
        <v>0</v>
      </c>
      <c r="L22" s="8">
        <v>259</v>
      </c>
      <c r="M22" s="46">
        <v>37677</v>
      </c>
      <c r="N22" s="4">
        <f t="shared" si="0"/>
        <v>1621</v>
      </c>
      <c r="O22" s="4">
        <f t="shared" si="1"/>
        <v>4533</v>
      </c>
      <c r="P22" s="4">
        <f t="shared" si="2"/>
        <v>31522</v>
      </c>
      <c r="Q22" s="11">
        <f t="shared" si="3"/>
        <v>61331</v>
      </c>
      <c r="R22" s="5">
        <f t="shared" si="4"/>
        <v>2.8867379780831769E-2</v>
      </c>
      <c r="S22" s="4">
        <f t="shared" si="5"/>
        <v>37676</v>
      </c>
      <c r="T22" s="4">
        <f t="shared" si="6"/>
        <v>-1</v>
      </c>
    </row>
    <row r="23" spans="1:20" ht="11.25">
      <c r="A23" s="19" t="s">
        <v>17</v>
      </c>
      <c r="B23" s="8">
        <v>1511</v>
      </c>
      <c r="C23" s="8">
        <v>0</v>
      </c>
      <c r="D23" s="3">
        <v>0</v>
      </c>
      <c r="E23" s="8">
        <v>114</v>
      </c>
      <c r="F23" s="8">
        <v>7525</v>
      </c>
      <c r="G23" s="8">
        <v>1064</v>
      </c>
      <c r="H23" s="8">
        <v>37604</v>
      </c>
      <c r="I23" s="8">
        <v>2784</v>
      </c>
      <c r="J23" s="8">
        <v>611</v>
      </c>
      <c r="K23" s="8">
        <v>6</v>
      </c>
      <c r="L23" s="8">
        <v>483</v>
      </c>
      <c r="M23" s="46">
        <v>51701</v>
      </c>
      <c r="N23" s="4">
        <f t="shared" si="0"/>
        <v>1625</v>
      </c>
      <c r="O23" s="4">
        <f t="shared" si="1"/>
        <v>8589</v>
      </c>
      <c r="P23" s="4">
        <f t="shared" si="2"/>
        <v>41488</v>
      </c>
      <c r="Q23" s="11">
        <f t="shared" si="3"/>
        <v>83505</v>
      </c>
      <c r="R23" s="5">
        <f t="shared" si="4"/>
        <v>3.9304275955036716E-2</v>
      </c>
      <c r="S23" s="4">
        <f t="shared" si="5"/>
        <v>51702</v>
      </c>
      <c r="T23" s="4">
        <f t="shared" si="6"/>
        <v>1</v>
      </c>
    </row>
    <row r="24" spans="1:20" ht="11.25">
      <c r="A24" s="19" t="s">
        <v>13</v>
      </c>
      <c r="B24" s="8">
        <v>170</v>
      </c>
      <c r="C24" s="8">
        <v>0</v>
      </c>
      <c r="D24" s="3">
        <v>0</v>
      </c>
      <c r="E24" s="8">
        <v>26</v>
      </c>
      <c r="F24" s="8">
        <v>2007</v>
      </c>
      <c r="G24" s="8">
        <v>316</v>
      </c>
      <c r="H24" s="8">
        <v>7678</v>
      </c>
      <c r="I24" s="8">
        <v>302</v>
      </c>
      <c r="J24" s="8">
        <v>293</v>
      </c>
      <c r="K24" s="8">
        <v>461</v>
      </c>
      <c r="L24" s="8">
        <v>54</v>
      </c>
      <c r="M24" s="46">
        <v>11306</v>
      </c>
      <c r="N24" s="4">
        <f t="shared" si="0"/>
        <v>196</v>
      </c>
      <c r="O24" s="4">
        <f t="shared" si="1"/>
        <v>2323</v>
      </c>
      <c r="P24" s="4">
        <f t="shared" si="2"/>
        <v>8788</v>
      </c>
      <c r="Q24" s="11">
        <f t="shared" si="3"/>
        <v>17717</v>
      </c>
      <c r="R24" s="5">
        <f t="shared" si="4"/>
        <v>8.3390678054653684E-3</v>
      </c>
      <c r="S24" s="4">
        <f t="shared" si="5"/>
        <v>11307</v>
      </c>
      <c r="T24" s="4">
        <f t="shared" si="6"/>
        <v>1</v>
      </c>
    </row>
    <row r="25" spans="1:20" ht="11.25">
      <c r="A25" s="19" t="s">
        <v>18</v>
      </c>
      <c r="B25" s="8">
        <v>851</v>
      </c>
      <c r="C25" s="8">
        <v>0</v>
      </c>
      <c r="D25" s="3">
        <v>0</v>
      </c>
      <c r="E25" s="8">
        <v>70</v>
      </c>
      <c r="F25" s="8">
        <v>3108</v>
      </c>
      <c r="G25" s="8">
        <v>436</v>
      </c>
      <c r="H25" s="8">
        <v>20971</v>
      </c>
      <c r="I25" s="8">
        <v>135</v>
      </c>
      <c r="J25" s="8">
        <v>1167</v>
      </c>
      <c r="K25" s="8">
        <v>0</v>
      </c>
      <c r="L25" s="8">
        <v>134</v>
      </c>
      <c r="M25" s="46">
        <v>26871</v>
      </c>
      <c r="N25" s="4">
        <f t="shared" si="0"/>
        <v>921</v>
      </c>
      <c r="O25" s="4">
        <f t="shared" si="1"/>
        <v>3544</v>
      </c>
      <c r="P25" s="4">
        <f t="shared" si="2"/>
        <v>22407</v>
      </c>
      <c r="Q25" s="11">
        <f t="shared" si="3"/>
        <v>42249</v>
      </c>
      <c r="R25" s="5">
        <f t="shared" si="4"/>
        <v>1.9885831445115219E-2</v>
      </c>
      <c r="S25" s="4">
        <f t="shared" si="5"/>
        <v>26872</v>
      </c>
      <c r="T25" s="4">
        <f t="shared" si="6"/>
        <v>1</v>
      </c>
    </row>
    <row r="26" spans="1:20" ht="11.25">
      <c r="A26" s="19" t="s">
        <v>34</v>
      </c>
      <c r="B26" s="8">
        <v>1414</v>
      </c>
      <c r="C26" s="8">
        <v>0</v>
      </c>
      <c r="D26" s="3">
        <v>184</v>
      </c>
      <c r="E26" s="8">
        <v>217</v>
      </c>
      <c r="F26" s="8">
        <v>2812</v>
      </c>
      <c r="G26" s="8">
        <v>383</v>
      </c>
      <c r="H26" s="8">
        <v>15886</v>
      </c>
      <c r="I26" s="8">
        <v>0</v>
      </c>
      <c r="J26" s="8">
        <v>87</v>
      </c>
      <c r="K26" s="8">
        <v>72</v>
      </c>
      <c r="L26" s="8">
        <v>48</v>
      </c>
      <c r="M26" s="46">
        <v>21104</v>
      </c>
      <c r="N26" s="4">
        <f t="shared" si="0"/>
        <v>1631</v>
      </c>
      <c r="O26" s="4">
        <f t="shared" si="1"/>
        <v>3379</v>
      </c>
      <c r="P26" s="4">
        <f t="shared" si="2"/>
        <v>16093</v>
      </c>
      <c r="Q26" s="11">
        <f t="shared" si="3"/>
        <v>42540</v>
      </c>
      <c r="R26" s="5">
        <f t="shared" si="4"/>
        <v>2.0022799821894043E-2</v>
      </c>
      <c r="S26" s="4">
        <f t="shared" si="5"/>
        <v>21103</v>
      </c>
      <c r="T26" s="4">
        <f t="shared" si="6"/>
        <v>-1</v>
      </c>
    </row>
    <row r="27" spans="1:20" ht="11.25">
      <c r="A27" s="19" t="s">
        <v>31</v>
      </c>
      <c r="B27" s="8">
        <v>323</v>
      </c>
      <c r="C27" s="8">
        <v>0</v>
      </c>
      <c r="D27" s="3">
        <v>34</v>
      </c>
      <c r="E27" s="8">
        <v>25</v>
      </c>
      <c r="F27" s="8">
        <v>1553</v>
      </c>
      <c r="G27" s="8">
        <v>202</v>
      </c>
      <c r="H27" s="8">
        <v>8844</v>
      </c>
      <c r="I27" s="8">
        <v>0</v>
      </c>
      <c r="J27" s="8">
        <v>265</v>
      </c>
      <c r="K27" s="8">
        <v>168</v>
      </c>
      <c r="L27" s="8">
        <v>81</v>
      </c>
      <c r="M27" s="46">
        <v>11494</v>
      </c>
      <c r="N27" s="4">
        <f t="shared" si="0"/>
        <v>348</v>
      </c>
      <c r="O27" s="4">
        <f t="shared" si="1"/>
        <v>1789</v>
      </c>
      <c r="P27" s="4">
        <f t="shared" si="2"/>
        <v>9358</v>
      </c>
      <c r="Q27" s="11">
        <f t="shared" si="3"/>
        <v>18205</v>
      </c>
      <c r="R27" s="5">
        <f t="shared" si="4"/>
        <v>8.5687604785515056E-3</v>
      </c>
      <c r="S27" s="4">
        <f t="shared" si="5"/>
        <v>11495</v>
      </c>
      <c r="T27" s="4">
        <f t="shared" si="6"/>
        <v>1</v>
      </c>
    </row>
    <row r="28" spans="1:20" ht="11.25">
      <c r="A28" s="19" t="s">
        <v>35</v>
      </c>
      <c r="B28" s="8">
        <v>3213</v>
      </c>
      <c r="C28" s="8">
        <v>31</v>
      </c>
      <c r="D28" s="3">
        <v>15</v>
      </c>
      <c r="E28" s="8">
        <v>223</v>
      </c>
      <c r="F28" s="8">
        <v>21145</v>
      </c>
      <c r="G28" s="8">
        <v>1353</v>
      </c>
      <c r="H28" s="8">
        <v>26104</v>
      </c>
      <c r="I28" s="8">
        <v>44</v>
      </c>
      <c r="J28" s="8">
        <v>270</v>
      </c>
      <c r="K28" s="8">
        <v>36</v>
      </c>
      <c r="L28" s="8">
        <v>242</v>
      </c>
      <c r="M28" s="46">
        <v>52675</v>
      </c>
      <c r="N28" s="4">
        <f t="shared" si="0"/>
        <v>3436</v>
      </c>
      <c r="O28" s="4">
        <f t="shared" si="1"/>
        <v>22544</v>
      </c>
      <c r="P28" s="4">
        <f t="shared" si="2"/>
        <v>26696</v>
      </c>
      <c r="Q28" s="11">
        <f t="shared" si="3"/>
        <v>128688</v>
      </c>
      <c r="R28" s="5">
        <f t="shared" si="4"/>
        <v>6.0571087528911625E-2</v>
      </c>
      <c r="S28" s="4">
        <f t="shared" si="5"/>
        <v>52676</v>
      </c>
      <c r="T28" s="4">
        <f t="shared" si="6"/>
        <v>1</v>
      </c>
    </row>
    <row r="29" spans="1:20" ht="11.25">
      <c r="A29" s="19" t="s">
        <v>36</v>
      </c>
      <c r="B29" s="8">
        <v>404</v>
      </c>
      <c r="C29" s="8">
        <v>0</v>
      </c>
      <c r="D29" s="3">
        <v>0</v>
      </c>
      <c r="E29" s="8">
        <v>61</v>
      </c>
      <c r="F29" s="8">
        <v>2091</v>
      </c>
      <c r="G29" s="8">
        <v>694</v>
      </c>
      <c r="H29" s="8">
        <v>8354</v>
      </c>
      <c r="I29" s="8">
        <v>9</v>
      </c>
      <c r="J29" s="8">
        <v>347</v>
      </c>
      <c r="K29" s="8">
        <v>256</v>
      </c>
      <c r="L29" s="8">
        <v>80</v>
      </c>
      <c r="M29" s="46">
        <v>12295</v>
      </c>
      <c r="N29" s="4">
        <f t="shared" si="0"/>
        <v>465</v>
      </c>
      <c r="O29" s="4">
        <f t="shared" si="1"/>
        <v>2785</v>
      </c>
      <c r="P29" s="4">
        <f t="shared" si="2"/>
        <v>9046</v>
      </c>
      <c r="Q29" s="11">
        <f t="shared" si="3"/>
        <v>22051</v>
      </c>
      <c r="R29" s="5">
        <f t="shared" si="4"/>
        <v>1.0379002324226269E-2</v>
      </c>
      <c r="S29" s="4">
        <f t="shared" si="5"/>
        <v>12296</v>
      </c>
      <c r="T29" s="4">
        <f t="shared" si="6"/>
        <v>1</v>
      </c>
    </row>
    <row r="30" spans="1:20" ht="11.25">
      <c r="A30" s="19" t="s">
        <v>37</v>
      </c>
      <c r="B30" s="8">
        <v>2917</v>
      </c>
      <c r="C30" s="8">
        <v>0</v>
      </c>
      <c r="D30" s="3">
        <v>0</v>
      </c>
      <c r="E30" s="8">
        <v>289</v>
      </c>
      <c r="F30" s="8">
        <v>11154</v>
      </c>
      <c r="G30" s="8">
        <v>359</v>
      </c>
      <c r="H30" s="8">
        <v>31387</v>
      </c>
      <c r="I30" s="8">
        <v>0</v>
      </c>
      <c r="J30" s="8">
        <v>39</v>
      </c>
      <c r="K30" s="8">
        <v>132</v>
      </c>
      <c r="L30" s="8">
        <v>483</v>
      </c>
      <c r="M30" s="46">
        <v>46761</v>
      </c>
      <c r="N30" s="4">
        <f t="shared" si="0"/>
        <v>3206</v>
      </c>
      <c r="O30" s="4">
        <f t="shared" si="1"/>
        <v>11513</v>
      </c>
      <c r="P30" s="4">
        <f t="shared" si="2"/>
        <v>32041</v>
      </c>
      <c r="Q30" s="11">
        <f t="shared" si="3"/>
        <v>98640</v>
      </c>
      <c r="R30" s="5">
        <f t="shared" si="4"/>
        <v>4.6428043592656988E-2</v>
      </c>
      <c r="S30" s="4">
        <f t="shared" si="5"/>
        <v>46760</v>
      </c>
      <c r="T30" s="4">
        <f t="shared" si="6"/>
        <v>-1</v>
      </c>
    </row>
    <row r="31" spans="1:20" ht="11.25">
      <c r="A31" s="19" t="s">
        <v>38</v>
      </c>
      <c r="B31" s="8">
        <v>1353</v>
      </c>
      <c r="C31" s="8">
        <v>7</v>
      </c>
      <c r="D31" s="3">
        <v>136</v>
      </c>
      <c r="E31" s="8">
        <v>74</v>
      </c>
      <c r="F31" s="8">
        <v>2127</v>
      </c>
      <c r="G31" s="8">
        <v>251</v>
      </c>
      <c r="H31" s="8">
        <v>19354</v>
      </c>
      <c r="I31" s="8">
        <v>11</v>
      </c>
      <c r="J31" s="8">
        <v>39</v>
      </c>
      <c r="K31" s="8">
        <v>1546</v>
      </c>
      <c r="L31" s="8">
        <v>147</v>
      </c>
      <c r="M31" s="46">
        <v>25044</v>
      </c>
      <c r="N31" s="4">
        <f t="shared" si="0"/>
        <v>1427</v>
      </c>
      <c r="O31" s="4">
        <f t="shared" si="1"/>
        <v>2521</v>
      </c>
      <c r="P31" s="4">
        <f t="shared" si="2"/>
        <v>21097</v>
      </c>
      <c r="Q31" s="11">
        <f t="shared" si="3"/>
        <v>42930</v>
      </c>
      <c r="R31" s="5">
        <f t="shared" si="4"/>
        <v>2.0206365687680094E-2</v>
      </c>
      <c r="S31" s="4">
        <f t="shared" si="5"/>
        <v>25045</v>
      </c>
      <c r="T31" s="4">
        <f t="shared" si="6"/>
        <v>1</v>
      </c>
    </row>
    <row r="32" spans="1:20" ht="11.25">
      <c r="A32" s="19" t="s">
        <v>39</v>
      </c>
      <c r="B32" s="8">
        <v>146</v>
      </c>
      <c r="C32" s="8">
        <v>0</v>
      </c>
      <c r="D32" s="3">
        <v>837</v>
      </c>
      <c r="E32" s="8">
        <v>69</v>
      </c>
      <c r="F32" s="8">
        <v>312</v>
      </c>
      <c r="G32" s="8">
        <v>259</v>
      </c>
      <c r="H32" s="8">
        <v>6999</v>
      </c>
      <c r="I32" s="8">
        <v>0</v>
      </c>
      <c r="J32" s="8">
        <v>6</v>
      </c>
      <c r="K32" s="8">
        <v>312</v>
      </c>
      <c r="L32" s="8">
        <v>102</v>
      </c>
      <c r="M32" s="46">
        <v>9041</v>
      </c>
      <c r="N32" s="4">
        <f>SUM(B32,E32)</f>
        <v>215</v>
      </c>
      <c r="O32" s="4">
        <f>SUM(C32,D32,G32,F32)</f>
        <v>1408</v>
      </c>
      <c r="P32" s="4">
        <f>SUM(H32:L32)</f>
        <v>7419</v>
      </c>
      <c r="Q32" s="11">
        <f t="shared" si="3"/>
        <v>13793</v>
      </c>
      <c r="R32" s="5">
        <f t="shared" si="4"/>
        <v>6.4921127866333925E-3</v>
      </c>
      <c r="S32" s="4">
        <f t="shared" si="5"/>
        <v>9042</v>
      </c>
      <c r="T32" s="4">
        <f t="shared" si="6"/>
        <v>1</v>
      </c>
    </row>
    <row r="33" spans="1:21" ht="11.25">
      <c r="A33" s="19" t="s">
        <v>40</v>
      </c>
      <c r="B33" s="8">
        <v>3071</v>
      </c>
      <c r="C33" s="8">
        <v>30</v>
      </c>
      <c r="D33" s="3">
        <v>1961</v>
      </c>
      <c r="E33" s="8">
        <v>226</v>
      </c>
      <c r="F33" s="8">
        <v>7438</v>
      </c>
      <c r="G33" s="8">
        <v>674</v>
      </c>
      <c r="H33" s="8">
        <v>27930</v>
      </c>
      <c r="I33" s="8">
        <v>128</v>
      </c>
      <c r="J33" s="8">
        <v>214</v>
      </c>
      <c r="K33" s="8">
        <v>178</v>
      </c>
      <c r="L33" s="8">
        <v>351</v>
      </c>
      <c r="M33" s="46">
        <v>42200</v>
      </c>
      <c r="N33" s="4">
        <f t="shared" si="0"/>
        <v>3297</v>
      </c>
      <c r="O33" s="4">
        <f t="shared" si="1"/>
        <v>10103</v>
      </c>
      <c r="P33" s="4">
        <f t="shared" si="2"/>
        <v>28801</v>
      </c>
      <c r="Q33" s="11">
        <f t="shared" si="3"/>
        <v>92080</v>
      </c>
      <c r="R33" s="5">
        <f t="shared" si="4"/>
        <v>4.3340371593794155E-2</v>
      </c>
      <c r="S33" s="4">
        <f t="shared" si="5"/>
        <v>42201</v>
      </c>
      <c r="T33" s="4">
        <f t="shared" si="6"/>
        <v>1</v>
      </c>
    </row>
    <row r="34" spans="1:21" s="15" customFormat="1" ht="11.25">
      <c r="A34" s="19" t="s">
        <v>28</v>
      </c>
      <c r="B34" s="8">
        <v>575</v>
      </c>
      <c r="C34" s="8">
        <v>2</v>
      </c>
      <c r="D34" s="3">
        <v>0</v>
      </c>
      <c r="E34" s="8">
        <v>56</v>
      </c>
      <c r="F34" s="8">
        <v>2630</v>
      </c>
      <c r="G34" s="8">
        <v>558</v>
      </c>
      <c r="H34" s="8">
        <v>18089</v>
      </c>
      <c r="I34" s="8">
        <v>85</v>
      </c>
      <c r="J34" s="8">
        <v>351</v>
      </c>
      <c r="K34" s="8">
        <v>606</v>
      </c>
      <c r="L34" s="8">
        <v>24</v>
      </c>
      <c r="M34" s="46">
        <v>22976</v>
      </c>
      <c r="N34" s="4">
        <f t="shared" si="0"/>
        <v>631</v>
      </c>
      <c r="O34" s="4">
        <f t="shared" si="1"/>
        <v>3190</v>
      </c>
      <c r="P34" s="4">
        <f t="shared" si="2"/>
        <v>19155</v>
      </c>
      <c r="Q34" s="11">
        <f t="shared" si="3"/>
        <v>35035</v>
      </c>
      <c r="R34" s="5">
        <f t="shared" si="4"/>
        <v>1.6490333609780389E-2</v>
      </c>
      <c r="S34" s="4">
        <f t="shared" si="5"/>
        <v>22976</v>
      </c>
      <c r="T34" s="4">
        <f t="shared" si="6"/>
        <v>0</v>
      </c>
    </row>
    <row r="35" spans="1:21" ht="11.25">
      <c r="A35" s="19" t="s">
        <v>24</v>
      </c>
      <c r="B35" s="8">
        <v>451</v>
      </c>
      <c r="C35" s="8">
        <v>0</v>
      </c>
      <c r="D35" s="3">
        <v>0</v>
      </c>
      <c r="E35" s="8">
        <v>51</v>
      </c>
      <c r="F35" s="8">
        <v>1734</v>
      </c>
      <c r="G35" s="8">
        <v>417</v>
      </c>
      <c r="H35" s="8">
        <v>9420</v>
      </c>
      <c r="I35" s="8">
        <v>437</v>
      </c>
      <c r="J35" s="8">
        <v>134</v>
      </c>
      <c r="K35" s="8">
        <v>1298</v>
      </c>
      <c r="L35" s="8">
        <v>74</v>
      </c>
      <c r="M35" s="46">
        <v>14016</v>
      </c>
      <c r="N35" s="4">
        <f t="shared" si="0"/>
        <v>502</v>
      </c>
      <c r="O35" s="4">
        <f t="shared" si="1"/>
        <v>2151</v>
      </c>
      <c r="P35" s="4">
        <f t="shared" si="2"/>
        <v>11363</v>
      </c>
      <c r="Q35" s="11">
        <f t="shared" si="3"/>
        <v>22836</v>
      </c>
      <c r="R35" s="5">
        <f t="shared" si="4"/>
        <v>1.0748487464334093E-2</v>
      </c>
      <c r="S35" s="4">
        <f t="shared" si="5"/>
        <v>14016</v>
      </c>
      <c r="T35" s="4">
        <f t="shared" si="6"/>
        <v>0</v>
      </c>
    </row>
    <row r="36" spans="1:21" ht="11.25">
      <c r="A36" s="19" t="s">
        <v>41</v>
      </c>
      <c r="B36" s="8">
        <v>2934</v>
      </c>
      <c r="C36" s="8">
        <v>34</v>
      </c>
      <c r="D36" s="3">
        <v>0</v>
      </c>
      <c r="E36" s="8">
        <v>549</v>
      </c>
      <c r="F36" s="8">
        <v>15543</v>
      </c>
      <c r="G36" s="8">
        <v>836</v>
      </c>
      <c r="H36" s="8">
        <v>30880</v>
      </c>
      <c r="I36" s="8">
        <v>0</v>
      </c>
      <c r="J36" s="8">
        <v>98</v>
      </c>
      <c r="K36" s="8">
        <v>3</v>
      </c>
      <c r="L36" s="8">
        <v>548</v>
      </c>
      <c r="M36" s="46">
        <v>51425</v>
      </c>
      <c r="N36" s="4">
        <f t="shared" si="0"/>
        <v>3483</v>
      </c>
      <c r="O36" s="4">
        <f t="shared" si="1"/>
        <v>16413</v>
      </c>
      <c r="P36" s="4">
        <f t="shared" si="2"/>
        <v>31529</v>
      </c>
      <c r="Q36" s="11">
        <f t="shared" si="3"/>
        <v>115598</v>
      </c>
      <c r="R36" s="5">
        <f t="shared" si="4"/>
        <v>5.4409863982400268E-2</v>
      </c>
      <c r="S36" s="4">
        <f t="shared" si="5"/>
        <v>51425</v>
      </c>
      <c r="T36" s="4">
        <f t="shared" si="6"/>
        <v>0</v>
      </c>
    </row>
    <row r="37" spans="1:21" ht="11.25">
      <c r="A37" s="19" t="s">
        <v>29</v>
      </c>
      <c r="B37" s="8">
        <v>1026</v>
      </c>
      <c r="C37" s="8">
        <v>0</v>
      </c>
      <c r="D37" s="3">
        <v>0</v>
      </c>
      <c r="E37" s="8">
        <v>44</v>
      </c>
      <c r="F37" s="8">
        <v>2932</v>
      </c>
      <c r="G37" s="8">
        <v>549</v>
      </c>
      <c r="H37" s="8">
        <v>14374</v>
      </c>
      <c r="I37" s="8">
        <v>389</v>
      </c>
      <c r="J37" s="8">
        <v>1267</v>
      </c>
      <c r="K37" s="8">
        <v>580</v>
      </c>
      <c r="L37" s="8">
        <v>32</v>
      </c>
      <c r="M37" s="46">
        <v>21194</v>
      </c>
      <c r="N37" s="4">
        <f t="shared" si="0"/>
        <v>1070</v>
      </c>
      <c r="O37" s="4">
        <f t="shared" si="1"/>
        <v>3481</v>
      </c>
      <c r="P37" s="4">
        <f t="shared" si="2"/>
        <v>16642</v>
      </c>
      <c r="Q37" s="11">
        <f t="shared" si="3"/>
        <v>37785</v>
      </c>
      <c r="R37" s="5">
        <f t="shared" si="4"/>
        <v>1.778470830442563E-2</v>
      </c>
      <c r="S37" s="4">
        <f t="shared" si="5"/>
        <v>21193</v>
      </c>
      <c r="T37" s="4">
        <f t="shared" si="6"/>
        <v>-1</v>
      </c>
    </row>
    <row r="38" spans="1:21" ht="11.25">
      <c r="A38" s="19" t="s">
        <v>65</v>
      </c>
      <c r="B38" s="8">
        <v>1366</v>
      </c>
      <c r="C38" s="8">
        <v>0</v>
      </c>
      <c r="D38" s="3">
        <v>0</v>
      </c>
      <c r="E38" s="8">
        <v>132</v>
      </c>
      <c r="F38" s="8">
        <v>6161</v>
      </c>
      <c r="G38" s="8">
        <v>594</v>
      </c>
      <c r="H38" s="8">
        <v>26132</v>
      </c>
      <c r="I38" s="8">
        <v>0</v>
      </c>
      <c r="J38" s="8">
        <v>77</v>
      </c>
      <c r="K38" s="8">
        <v>779</v>
      </c>
      <c r="L38" s="8">
        <v>235</v>
      </c>
      <c r="M38" s="46">
        <v>35476</v>
      </c>
      <c r="N38" s="4">
        <f t="shared" si="0"/>
        <v>1498</v>
      </c>
      <c r="O38" s="4">
        <f t="shared" si="1"/>
        <v>6755</v>
      </c>
      <c r="P38" s="4">
        <f t="shared" si="2"/>
        <v>27223</v>
      </c>
      <c r="Q38" s="11">
        <f t="shared" si="3"/>
        <v>62468</v>
      </c>
      <c r="R38" s="5">
        <f t="shared" si="4"/>
        <v>2.9402544881854186E-2</v>
      </c>
      <c r="S38" s="4">
        <f t="shared" si="5"/>
        <v>35476</v>
      </c>
      <c r="T38" s="4">
        <f t="shared" si="6"/>
        <v>0</v>
      </c>
    </row>
    <row r="39" spans="1:21" ht="11.25">
      <c r="A39" s="19" t="s">
        <v>25</v>
      </c>
      <c r="B39" s="8">
        <v>234</v>
      </c>
      <c r="C39" s="8">
        <v>0</v>
      </c>
      <c r="D39" s="3">
        <v>0</v>
      </c>
      <c r="E39" s="8">
        <v>39</v>
      </c>
      <c r="F39" s="8">
        <v>1590</v>
      </c>
      <c r="G39" s="8">
        <v>45</v>
      </c>
      <c r="H39" s="8">
        <v>9206</v>
      </c>
      <c r="I39" s="8">
        <v>49</v>
      </c>
      <c r="J39" s="8">
        <v>138</v>
      </c>
      <c r="K39" s="8">
        <v>496</v>
      </c>
      <c r="L39" s="8">
        <v>137</v>
      </c>
      <c r="M39" s="46">
        <v>11934</v>
      </c>
      <c r="N39" s="4">
        <f t="shared" si="0"/>
        <v>273</v>
      </c>
      <c r="O39" s="4">
        <f t="shared" si="1"/>
        <v>1635</v>
      </c>
      <c r="P39" s="4">
        <f t="shared" si="2"/>
        <v>10026</v>
      </c>
      <c r="Q39" s="11">
        <f t="shared" si="3"/>
        <v>17661</v>
      </c>
      <c r="R39" s="5">
        <f t="shared" si="4"/>
        <v>8.3127096298653193E-3</v>
      </c>
      <c r="S39" s="4">
        <f t="shared" si="5"/>
        <v>11934</v>
      </c>
      <c r="T39" s="4">
        <f t="shared" si="6"/>
        <v>0</v>
      </c>
    </row>
    <row r="40" spans="1:21" ht="11.25">
      <c r="A40" s="19" t="s">
        <v>42</v>
      </c>
      <c r="B40" s="8">
        <v>1404</v>
      </c>
      <c r="C40" s="8">
        <v>0</v>
      </c>
      <c r="D40" s="3">
        <v>1549</v>
      </c>
      <c r="E40" s="8">
        <v>104</v>
      </c>
      <c r="F40" s="8">
        <v>3801</v>
      </c>
      <c r="G40" s="8">
        <v>253</v>
      </c>
      <c r="H40" s="8">
        <v>11570</v>
      </c>
      <c r="I40" s="8">
        <v>0</v>
      </c>
      <c r="J40" s="8">
        <v>179</v>
      </c>
      <c r="K40" s="8">
        <v>49</v>
      </c>
      <c r="L40" s="8">
        <v>3</v>
      </c>
      <c r="M40" s="46">
        <v>18911</v>
      </c>
      <c r="N40" s="4">
        <f t="shared" si="0"/>
        <v>1508</v>
      </c>
      <c r="O40" s="4">
        <f t="shared" si="1"/>
        <v>5603</v>
      </c>
      <c r="P40" s="4">
        <f t="shared" si="2"/>
        <v>11801</v>
      </c>
      <c r="Q40" s="11">
        <f t="shared" si="3"/>
        <v>43690</v>
      </c>
      <c r="R40" s="5">
        <f t="shared" si="4"/>
        <v>2.0564083785109325E-2</v>
      </c>
      <c r="S40" s="4">
        <f t="shared" si="5"/>
        <v>18912</v>
      </c>
      <c r="T40" s="4">
        <f t="shared" si="6"/>
        <v>1</v>
      </c>
    </row>
    <row r="41" spans="1:21" ht="11.25">
      <c r="A41" s="19" t="s">
        <v>14</v>
      </c>
      <c r="B41" s="8">
        <v>1174</v>
      </c>
      <c r="C41" s="8">
        <v>0</v>
      </c>
      <c r="D41" s="3">
        <v>0</v>
      </c>
      <c r="E41" s="8">
        <v>103</v>
      </c>
      <c r="F41" s="8">
        <v>4287</v>
      </c>
      <c r="G41" s="8">
        <v>274</v>
      </c>
      <c r="H41" s="8">
        <v>19185</v>
      </c>
      <c r="I41" s="8">
        <v>0</v>
      </c>
      <c r="J41" s="8">
        <v>76</v>
      </c>
      <c r="K41" s="8">
        <v>289</v>
      </c>
      <c r="L41" s="8">
        <v>409</v>
      </c>
      <c r="M41" s="46">
        <v>25796</v>
      </c>
      <c r="N41" s="4">
        <f t="shared" si="0"/>
        <v>1277</v>
      </c>
      <c r="O41" s="4">
        <f t="shared" si="1"/>
        <v>4561</v>
      </c>
      <c r="P41" s="4">
        <f t="shared" si="2"/>
        <v>19959</v>
      </c>
      <c r="Q41" s="11">
        <f t="shared" si="3"/>
        <v>46412</v>
      </c>
      <c r="R41" s="5">
        <f t="shared" si="4"/>
        <v>2.1845279391954544E-2</v>
      </c>
      <c r="S41" s="4">
        <f t="shared" si="5"/>
        <v>25797</v>
      </c>
      <c r="T41" s="4">
        <f t="shared" si="6"/>
        <v>1</v>
      </c>
    </row>
    <row r="42" spans="1:21" ht="11.25">
      <c r="A42" s="19" t="s">
        <v>19</v>
      </c>
      <c r="B42" s="8">
        <v>428</v>
      </c>
      <c r="C42" s="8">
        <v>1</v>
      </c>
      <c r="D42" s="3">
        <v>0</v>
      </c>
      <c r="E42" s="8">
        <v>34</v>
      </c>
      <c r="F42" s="8">
        <v>2902</v>
      </c>
      <c r="G42" s="8">
        <v>281</v>
      </c>
      <c r="H42" s="8">
        <v>15072</v>
      </c>
      <c r="I42" s="8">
        <v>0</v>
      </c>
      <c r="J42" s="8">
        <v>1198</v>
      </c>
      <c r="K42" s="8">
        <v>28</v>
      </c>
      <c r="L42" s="8">
        <v>235</v>
      </c>
      <c r="M42" s="46">
        <v>20178</v>
      </c>
      <c r="N42" s="4">
        <f t="shared" si="0"/>
        <v>462</v>
      </c>
      <c r="O42" s="4">
        <f t="shared" si="1"/>
        <v>3184</v>
      </c>
      <c r="P42" s="4">
        <f t="shared" si="2"/>
        <v>16533</v>
      </c>
      <c r="Q42" s="11">
        <f t="shared" si="3"/>
        <v>30705</v>
      </c>
      <c r="R42" s="5">
        <f t="shared" si="4"/>
        <v>1.4452281817848063E-2</v>
      </c>
      <c r="S42" s="4">
        <f t="shared" si="5"/>
        <v>20179</v>
      </c>
      <c r="T42" s="4">
        <f t="shared" si="6"/>
        <v>1</v>
      </c>
    </row>
    <row r="43" spans="1:21" ht="11.25">
      <c r="A43" s="19" t="s">
        <v>66</v>
      </c>
      <c r="B43" s="8">
        <v>808</v>
      </c>
      <c r="C43" s="8">
        <v>0</v>
      </c>
      <c r="D43" s="3">
        <v>0</v>
      </c>
      <c r="E43" s="8">
        <v>145</v>
      </c>
      <c r="F43" s="8">
        <v>4082</v>
      </c>
      <c r="G43" s="8">
        <v>350</v>
      </c>
      <c r="H43" s="8">
        <v>27540</v>
      </c>
      <c r="I43" s="8">
        <v>19</v>
      </c>
      <c r="J43" s="8">
        <v>1729</v>
      </c>
      <c r="K43" s="8">
        <v>880</v>
      </c>
      <c r="L43" s="8">
        <v>158</v>
      </c>
      <c r="M43" s="46">
        <v>35712</v>
      </c>
      <c r="N43" s="4">
        <f t="shared" si="0"/>
        <v>953</v>
      </c>
      <c r="O43" s="4">
        <f t="shared" si="1"/>
        <v>4432</v>
      </c>
      <c r="P43" s="4">
        <f t="shared" si="2"/>
        <v>30326</v>
      </c>
      <c r="Q43" s="11">
        <f>(10*N43)+(3*O43)+P43</f>
        <v>53152</v>
      </c>
      <c r="R43" s="5">
        <f>SUM(Q43/($Q$45+$Q$57))</f>
        <v>2.5017674098103248E-2</v>
      </c>
      <c r="S43" s="4">
        <f>SUM(N43:P43)</f>
        <v>35711</v>
      </c>
      <c r="T43" s="4">
        <f t="shared" si="6"/>
        <v>-1</v>
      </c>
    </row>
    <row r="44" spans="1:21" ht="11.25">
      <c r="A44" s="19"/>
      <c r="B44" s="20"/>
      <c r="C44" s="20"/>
      <c r="D44" s="21"/>
      <c r="E44" s="20"/>
      <c r="F44" s="20"/>
      <c r="G44" s="20"/>
      <c r="H44" s="20"/>
      <c r="I44" s="20"/>
      <c r="J44" s="20"/>
      <c r="K44" s="20"/>
      <c r="L44" s="20"/>
      <c r="M44" s="22"/>
    </row>
    <row r="45" spans="1:21" ht="11.25">
      <c r="A45" s="34" t="s">
        <v>72</v>
      </c>
      <c r="B45" s="35">
        <f t="shared" ref="B45:T45" si="7">SUM(B5:B43)</f>
        <v>41301</v>
      </c>
      <c r="C45" s="35">
        <f t="shared" si="7"/>
        <v>128</v>
      </c>
      <c r="D45" s="35">
        <f t="shared" si="7"/>
        <v>6789</v>
      </c>
      <c r="E45" s="35">
        <f t="shared" si="7"/>
        <v>4263</v>
      </c>
      <c r="F45" s="35">
        <f t="shared" si="7"/>
        <v>185046</v>
      </c>
      <c r="G45" s="35">
        <f t="shared" si="7"/>
        <v>21008</v>
      </c>
      <c r="H45" s="35">
        <f t="shared" si="7"/>
        <v>723411</v>
      </c>
      <c r="I45" s="35">
        <f t="shared" si="7"/>
        <v>6639</v>
      </c>
      <c r="J45" s="35">
        <f t="shared" si="7"/>
        <v>13736</v>
      </c>
      <c r="K45" s="35">
        <f t="shared" si="7"/>
        <v>14253</v>
      </c>
      <c r="L45" s="35">
        <f t="shared" si="7"/>
        <v>7276</v>
      </c>
      <c r="M45" s="35">
        <f t="shared" si="7"/>
        <v>1023841</v>
      </c>
      <c r="N45" s="35">
        <f t="shared" si="7"/>
        <v>45564</v>
      </c>
      <c r="O45" s="35">
        <f t="shared" si="7"/>
        <v>212971</v>
      </c>
      <c r="P45" s="35">
        <f t="shared" si="7"/>
        <v>765315</v>
      </c>
      <c r="Q45" s="35">
        <f t="shared" si="7"/>
        <v>1859868</v>
      </c>
      <c r="R45" s="40">
        <f t="shared" si="7"/>
        <v>0.87540584530198462</v>
      </c>
      <c r="S45" s="41">
        <f t="shared" si="7"/>
        <v>1023850</v>
      </c>
      <c r="T45" s="41">
        <f t="shared" si="7"/>
        <v>9</v>
      </c>
      <c r="U45" s="36"/>
    </row>
    <row r="46" spans="1:21" ht="11.25">
      <c r="A46" s="23" t="s">
        <v>78</v>
      </c>
      <c r="B46" s="24">
        <v>41172</v>
      </c>
      <c r="C46" s="24">
        <v>241</v>
      </c>
      <c r="D46" s="25">
        <v>6631</v>
      </c>
      <c r="E46" s="24">
        <v>4566</v>
      </c>
      <c r="F46" s="24">
        <v>178688</v>
      </c>
      <c r="G46" s="24">
        <v>29462</v>
      </c>
      <c r="H46" s="24">
        <v>747250</v>
      </c>
      <c r="I46" s="24">
        <v>7426</v>
      </c>
      <c r="J46" s="24">
        <v>34750</v>
      </c>
      <c r="K46" s="24">
        <v>14579</v>
      </c>
      <c r="L46" s="24">
        <v>7499</v>
      </c>
      <c r="M46" s="24">
        <v>1072263</v>
      </c>
    </row>
    <row r="47" spans="1:21" ht="11.25">
      <c r="A47" s="23" t="s">
        <v>79</v>
      </c>
      <c r="B47" s="26">
        <f>(B45-B46)/B46</f>
        <v>3.1331973185660159E-3</v>
      </c>
      <c r="C47" s="26">
        <f t="shared" ref="C47:M47" si="8">(C45-C46)/C46</f>
        <v>-0.46887966804979253</v>
      </c>
      <c r="D47" s="26">
        <f t="shared" si="8"/>
        <v>2.3827477001960487E-2</v>
      </c>
      <c r="E47" s="26">
        <f t="shared" si="8"/>
        <v>-6.6360052562417865E-2</v>
      </c>
      <c r="F47" s="26">
        <f t="shared" si="8"/>
        <v>3.5581572349570198E-2</v>
      </c>
      <c r="G47" s="26">
        <f t="shared" si="8"/>
        <v>-0.28694589640893353</v>
      </c>
      <c r="H47" s="26">
        <f t="shared" si="8"/>
        <v>-3.1902308464369353E-2</v>
      </c>
      <c r="I47" s="26">
        <f t="shared" si="8"/>
        <v>-0.10597899272825209</v>
      </c>
      <c r="J47" s="26">
        <f t="shared" si="8"/>
        <v>-0.6047194244604317</v>
      </c>
      <c r="K47" s="26">
        <f t="shared" si="8"/>
        <v>-2.236093010494547E-2</v>
      </c>
      <c r="L47" s="26">
        <f t="shared" si="8"/>
        <v>-2.9737298306440858E-2</v>
      </c>
      <c r="M47" s="26">
        <f t="shared" si="8"/>
        <v>-4.5158697073385913E-2</v>
      </c>
    </row>
    <row r="48" spans="1:21" ht="11.25"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</row>
    <row r="49" spans="1:20" ht="11.25">
      <c r="A49" s="9" t="s">
        <v>56</v>
      </c>
      <c r="B49" s="36"/>
      <c r="C49" s="36"/>
      <c r="D49" s="36"/>
      <c r="E49" s="36"/>
      <c r="F49" s="36"/>
      <c r="G49" s="36"/>
      <c r="H49" s="36"/>
      <c r="I49" s="36"/>
      <c r="J49" s="36"/>
      <c r="K49" s="36"/>
      <c r="L49" s="36"/>
      <c r="M49" s="36">
        <v>18445</v>
      </c>
      <c r="N49" s="36">
        <v>740</v>
      </c>
      <c r="O49" s="36">
        <v>3440</v>
      </c>
      <c r="P49" s="36">
        <v>14265</v>
      </c>
      <c r="Q49" s="36">
        <f t="shared" ref="Q49:Q54" si="9">(10*N49)+(3*O49)+P49</f>
        <v>31985</v>
      </c>
      <c r="R49" s="42">
        <f t="shared" ref="R49:R54" si="10">SUM(Q49/($Q$45+$Q$57))</f>
        <v>1.5054754402992029E-2</v>
      </c>
      <c r="S49" s="36">
        <f>SUM(N49:P49)</f>
        <v>18445</v>
      </c>
      <c r="T49" s="4">
        <f>S49-M49</f>
        <v>0</v>
      </c>
    </row>
    <row r="50" spans="1:20" ht="11.25">
      <c r="A50" s="9" t="s">
        <v>54</v>
      </c>
      <c r="B50" s="36"/>
      <c r="C50" s="36"/>
      <c r="D50" s="36"/>
      <c r="E50" s="36"/>
      <c r="F50" s="36"/>
      <c r="G50" s="36"/>
      <c r="H50" s="36"/>
      <c r="I50" s="36"/>
      <c r="J50" s="36"/>
      <c r="K50" s="36"/>
      <c r="L50" s="36"/>
      <c r="M50" s="36">
        <v>2085</v>
      </c>
      <c r="N50" s="36">
        <v>260</v>
      </c>
      <c r="O50" s="36">
        <v>400</v>
      </c>
      <c r="P50" s="36">
        <v>1425</v>
      </c>
      <c r="Q50" s="36">
        <f t="shared" si="9"/>
        <v>5225</v>
      </c>
      <c r="R50" s="42">
        <f t="shared" si="10"/>
        <v>2.4593119198259607E-3</v>
      </c>
      <c r="S50" s="36">
        <f>SUM(N50:P50)</f>
        <v>2085</v>
      </c>
      <c r="T50" s="4">
        <f t="shared" ref="T50:T56" si="11">S50-M50</f>
        <v>0</v>
      </c>
    </row>
    <row r="51" spans="1:20" ht="11.25">
      <c r="A51" s="9" t="s">
        <v>51</v>
      </c>
      <c r="B51" s="36"/>
      <c r="C51" s="36"/>
      <c r="D51" s="36"/>
      <c r="E51" s="36"/>
      <c r="F51" s="36"/>
      <c r="G51" s="36"/>
      <c r="H51" s="36"/>
      <c r="I51" s="36"/>
      <c r="J51" s="36"/>
      <c r="K51" s="36"/>
      <c r="L51" s="36"/>
      <c r="M51" s="36">
        <v>17765</v>
      </c>
      <c r="N51" s="36">
        <v>875</v>
      </c>
      <c r="O51" s="36">
        <v>5460</v>
      </c>
      <c r="P51" s="36">
        <v>11430</v>
      </c>
      <c r="Q51" s="36">
        <f t="shared" si="9"/>
        <v>36560</v>
      </c>
      <c r="R51" s="42">
        <f t="shared" si="10"/>
        <v>1.7208123213174571E-2</v>
      </c>
      <c r="S51" s="36">
        <f t="shared" ref="S51:S54" si="12">SUM(N51:P51)</f>
        <v>17765</v>
      </c>
      <c r="T51" s="4">
        <f t="shared" si="11"/>
        <v>0</v>
      </c>
    </row>
    <row r="52" spans="1:20" ht="11.25">
      <c r="A52" s="9" t="s">
        <v>49</v>
      </c>
      <c r="B52" s="36"/>
      <c r="C52" s="36"/>
      <c r="D52" s="36"/>
      <c r="E52" s="36"/>
      <c r="F52" s="36"/>
      <c r="G52" s="36"/>
      <c r="H52" s="36"/>
      <c r="I52" s="36"/>
      <c r="J52" s="36"/>
      <c r="K52" s="36"/>
      <c r="L52" s="36"/>
      <c r="M52" s="36">
        <v>33275</v>
      </c>
      <c r="N52" s="36">
        <v>2200</v>
      </c>
      <c r="O52" s="36">
        <v>9645</v>
      </c>
      <c r="P52" s="36">
        <v>21430</v>
      </c>
      <c r="Q52" s="36">
        <f t="shared" si="9"/>
        <v>72365</v>
      </c>
      <c r="R52" s="42">
        <f t="shared" si="10"/>
        <v>3.4060881737455626E-2</v>
      </c>
      <c r="S52" s="36">
        <f t="shared" si="12"/>
        <v>33275</v>
      </c>
      <c r="T52" s="4">
        <f t="shared" si="11"/>
        <v>0</v>
      </c>
    </row>
    <row r="53" spans="1:20" ht="11.25">
      <c r="A53" s="9" t="s">
        <v>53</v>
      </c>
      <c r="B53" s="36"/>
      <c r="C53" s="36"/>
      <c r="D53" s="36"/>
      <c r="E53" s="36"/>
      <c r="F53" s="36"/>
      <c r="G53" s="36"/>
      <c r="H53" s="36"/>
      <c r="I53" s="36"/>
      <c r="J53" s="36"/>
      <c r="K53" s="36"/>
      <c r="L53" s="36"/>
      <c r="M53" s="36">
        <v>13895</v>
      </c>
      <c r="N53" s="36">
        <v>885</v>
      </c>
      <c r="O53" s="36">
        <v>5010</v>
      </c>
      <c r="P53" s="36">
        <v>8000</v>
      </c>
      <c r="Q53" s="36">
        <f t="shared" si="9"/>
        <v>31880</v>
      </c>
      <c r="R53" s="42">
        <f t="shared" si="10"/>
        <v>1.5005332823741939E-2</v>
      </c>
      <c r="S53" s="36">
        <f t="shared" si="12"/>
        <v>13895</v>
      </c>
      <c r="T53" s="4">
        <f t="shared" si="11"/>
        <v>0</v>
      </c>
    </row>
    <row r="54" spans="1:20" ht="11.25">
      <c r="A54" s="9" t="s">
        <v>55</v>
      </c>
      <c r="B54" s="36"/>
      <c r="C54" s="36"/>
      <c r="D54" s="36"/>
      <c r="E54" s="36"/>
      <c r="F54" s="36"/>
      <c r="G54" s="36"/>
      <c r="H54" s="36"/>
      <c r="I54" s="36"/>
      <c r="J54" s="36"/>
      <c r="K54" s="36"/>
      <c r="L54" s="36"/>
      <c r="M54" s="36">
        <v>18540</v>
      </c>
      <c r="N54" s="36">
        <v>1250</v>
      </c>
      <c r="O54" s="36">
        <v>2290</v>
      </c>
      <c r="P54" s="36">
        <v>15000</v>
      </c>
      <c r="Q54" s="36">
        <f t="shared" si="9"/>
        <v>34370</v>
      </c>
      <c r="R54" s="42">
        <f t="shared" si="10"/>
        <v>1.6177330274529812E-2</v>
      </c>
      <c r="S54" s="36">
        <f t="shared" si="12"/>
        <v>18540</v>
      </c>
      <c r="T54" s="4">
        <f t="shared" si="11"/>
        <v>0</v>
      </c>
    </row>
    <row r="55" spans="1:20" ht="11.25">
      <c r="A55" s="9" t="s">
        <v>50</v>
      </c>
      <c r="B55" s="36"/>
      <c r="C55" s="36"/>
      <c r="D55" s="36"/>
      <c r="E55" s="36"/>
      <c r="F55" s="36"/>
      <c r="G55" s="36"/>
      <c r="H55" s="36"/>
      <c r="I55" s="36"/>
      <c r="J55" s="36"/>
      <c r="K55" s="36"/>
      <c r="L55" s="36"/>
      <c r="M55" s="36">
        <v>9720</v>
      </c>
      <c r="N55" s="36">
        <v>525</v>
      </c>
      <c r="O55" s="36">
        <v>2905</v>
      </c>
      <c r="P55" s="36">
        <v>6290</v>
      </c>
      <c r="Q55" s="36">
        <f>(10*N55)+(3*O55)+P55</f>
        <v>20255</v>
      </c>
      <c r="R55" s="42">
        <f t="shared" ref="R55:R56" si="13">SUM(Q55/($Q$45+$Q$57))</f>
        <v>9.5336579781961413E-3</v>
      </c>
      <c r="S55" s="36">
        <f t="shared" ref="S55:S56" si="14">SUM(N55:P55)</f>
        <v>9720</v>
      </c>
      <c r="T55" s="4">
        <f t="shared" si="11"/>
        <v>0</v>
      </c>
    </row>
    <row r="56" spans="1:20" ht="11.25">
      <c r="A56" s="9" t="s">
        <v>52</v>
      </c>
      <c r="B56" s="36"/>
      <c r="C56" s="36"/>
      <c r="D56" s="36"/>
      <c r="E56" s="36"/>
      <c r="F56" s="36"/>
      <c r="G56" s="36"/>
      <c r="H56" s="36"/>
      <c r="I56" s="36"/>
      <c r="J56" s="36"/>
      <c r="K56" s="36"/>
      <c r="L56" s="36"/>
      <c r="M56" s="36">
        <v>17495</v>
      </c>
      <c r="N56" s="36">
        <v>875</v>
      </c>
      <c r="O56" s="36">
        <v>3350</v>
      </c>
      <c r="P56" s="36">
        <v>13270</v>
      </c>
      <c r="Q56" s="36">
        <f t="shared" ref="Q56" si="15">(10*N56)+(3*O56)+P56</f>
        <v>32070</v>
      </c>
      <c r="R56" s="42">
        <f t="shared" si="13"/>
        <v>1.5094762348099247E-2</v>
      </c>
      <c r="S56" s="36">
        <f t="shared" si="14"/>
        <v>17495</v>
      </c>
      <c r="T56" s="4">
        <f t="shared" si="11"/>
        <v>0</v>
      </c>
    </row>
    <row r="57" spans="1:20" ht="11.25">
      <c r="A57" s="6" t="s">
        <v>73</v>
      </c>
      <c r="B57" s="37"/>
      <c r="C57" s="37"/>
      <c r="D57" s="37"/>
      <c r="E57" s="37"/>
      <c r="F57" s="37"/>
      <c r="G57" s="37"/>
      <c r="H57" s="37"/>
      <c r="I57" s="37"/>
      <c r="J57" s="37"/>
      <c r="K57" s="37"/>
      <c r="L57" s="37"/>
      <c r="M57" s="37">
        <f t="shared" ref="M57:S57" si="16">SUM(M49:M56)</f>
        <v>131220</v>
      </c>
      <c r="N57" s="37">
        <f t="shared" si="16"/>
        <v>7610</v>
      </c>
      <c r="O57" s="37">
        <f t="shared" si="16"/>
        <v>32500</v>
      </c>
      <c r="P57" s="37">
        <f t="shared" si="16"/>
        <v>91110</v>
      </c>
      <c r="Q57" s="37">
        <f t="shared" si="16"/>
        <v>264710</v>
      </c>
      <c r="R57" s="43">
        <f t="shared" si="16"/>
        <v>0.12459415469801531</v>
      </c>
      <c r="S57" s="36">
        <f t="shared" si="16"/>
        <v>131220</v>
      </c>
      <c r="T57" s="36">
        <f t="shared" ref="T57" si="17">SUM(T49:T56)</f>
        <v>0</v>
      </c>
    </row>
    <row r="58" spans="1:20" ht="11.25">
      <c r="A58" s="7"/>
      <c r="B58" s="36"/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6"/>
      <c r="O58" s="36"/>
      <c r="P58" s="36"/>
      <c r="Q58" s="36"/>
      <c r="R58" s="36"/>
      <c r="S58" s="36"/>
      <c r="T58" s="36"/>
    </row>
    <row r="59" spans="1:20" ht="11.25">
      <c r="A59" s="10" t="s">
        <v>57</v>
      </c>
      <c r="B59" s="38"/>
      <c r="C59" s="38"/>
      <c r="D59" s="39"/>
      <c r="E59" s="38"/>
      <c r="F59" s="38"/>
      <c r="G59" s="38"/>
      <c r="H59" s="38"/>
      <c r="I59" s="38"/>
      <c r="J59" s="38"/>
      <c r="K59" s="38"/>
      <c r="L59" s="38"/>
      <c r="M59" s="38">
        <f t="shared" ref="M59:T59" si="18">SUM(M45,M57)</f>
        <v>1155061</v>
      </c>
      <c r="N59" s="38">
        <f t="shared" si="18"/>
        <v>53174</v>
      </c>
      <c r="O59" s="38">
        <f t="shared" si="18"/>
        <v>245471</v>
      </c>
      <c r="P59" s="38">
        <f t="shared" si="18"/>
        <v>856425</v>
      </c>
      <c r="Q59" s="38">
        <f t="shared" si="18"/>
        <v>2124578</v>
      </c>
      <c r="R59" s="44">
        <f t="shared" si="18"/>
        <v>0.99999999999999989</v>
      </c>
      <c r="S59" s="36">
        <f t="shared" si="18"/>
        <v>1155070</v>
      </c>
      <c r="T59" s="36">
        <f t="shared" si="18"/>
        <v>9</v>
      </c>
    </row>
    <row r="60" spans="1:20" ht="11.25">
      <c r="A60" s="33"/>
    </row>
    <row r="61" spans="1:20" ht="11.25">
      <c r="A61" s="23" t="s">
        <v>69</v>
      </c>
    </row>
    <row r="62" spans="1:20" ht="11.25">
      <c r="A62" s="23" t="s">
        <v>70</v>
      </c>
    </row>
    <row r="63" spans="1:20" ht="11.25">
      <c r="A63" s="23" t="s">
        <v>62</v>
      </c>
    </row>
  </sheetData>
  <autoFilter ref="A4:M4" xr:uid="{00000000-0009-0000-0000-000016000000}">
    <sortState xmlns:xlrd2="http://schemas.microsoft.com/office/spreadsheetml/2017/richdata2" ref="A5:M43">
      <sortCondition ref="A4"/>
    </sortState>
  </autoFilter>
  <hyperlinks>
    <hyperlink ref="A1" location="Index!A1" display="&lt; Back to Contents &gt;" xr:uid="{00000000-0004-0000-1600-000000000000}"/>
    <hyperlink ref="R1" location="'Ave weight 1996-2013'!_FilterDatabase" display="Ave weight 1996-2013" xr:uid="{735AEE50-211F-4E57-A1D8-9D919EACCFC6}"/>
  </hyperlinks>
  <pageMargins left="0.39370078740157483" right="0.31496062992125984" top="0.59055118110236227" bottom="0.39370078740157483" header="0" footer="0"/>
  <pageSetup scale="64" orientation="landscape" r:id="rId1"/>
  <headerFooter alignWithMargins="0"/>
  <ignoredErrors>
    <ignoredError sqref="S49:S56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651716-FA10-EA44-8D82-731A54F84B9F}">
  <dimension ref="A1:T64"/>
  <sheetViews>
    <sheetView zoomScaleNormal="100" workbookViewId="0">
      <selection activeCell="T3" sqref="T3"/>
    </sheetView>
  </sheetViews>
  <sheetFormatPr defaultColWidth="9.140625" defaultRowHeight="11.25"/>
  <cols>
    <col min="1" max="1" width="25.28515625" style="23" customWidth="1"/>
    <col min="2" max="3" width="9.140625" style="13" customWidth="1"/>
    <col min="4" max="4" width="7.85546875" style="14" customWidth="1"/>
    <col min="5" max="6" width="8.42578125" style="13" customWidth="1"/>
    <col min="7" max="7" width="9.42578125" style="13" customWidth="1"/>
    <col min="8" max="8" width="6.42578125" style="13" customWidth="1"/>
    <col min="9" max="9" width="7.42578125" style="13" customWidth="1"/>
    <col min="10" max="10" width="10.28515625" style="13" customWidth="1"/>
    <col min="11" max="11" width="6.42578125" style="13" customWidth="1"/>
    <col min="12" max="12" width="7.7109375" style="13" customWidth="1"/>
    <col min="13" max="13" width="8.85546875" style="13" bestFit="1" customWidth="1"/>
    <col min="14" max="14" width="7" style="13" bestFit="1" customWidth="1"/>
    <col min="15" max="16" width="6.42578125" style="13" bestFit="1" customWidth="1"/>
    <col min="17" max="20" width="9.28515625" style="13" bestFit="1" customWidth="1"/>
    <col min="21" max="256" width="9.140625" style="13"/>
    <col min="257" max="257" width="64.85546875" style="13" customWidth="1"/>
    <col min="258" max="260" width="11.28515625" style="13" customWidth="1"/>
    <col min="261" max="261" width="10.28515625" style="13" customWidth="1"/>
    <col min="262" max="262" width="11.140625" style="13" customWidth="1"/>
    <col min="263" max="263" width="11.7109375" style="13" customWidth="1"/>
    <col min="264" max="264" width="9.140625" style="13"/>
    <col min="265" max="265" width="9" style="13" customWidth="1"/>
    <col min="266" max="266" width="13.42578125" style="13" customWidth="1"/>
    <col min="267" max="267" width="8.140625" style="13" customWidth="1"/>
    <col min="268" max="269" width="9.42578125" style="13" customWidth="1"/>
    <col min="270" max="512" width="9.140625" style="13"/>
    <col min="513" max="513" width="64.85546875" style="13" customWidth="1"/>
    <col min="514" max="516" width="11.28515625" style="13" customWidth="1"/>
    <col min="517" max="517" width="10.28515625" style="13" customWidth="1"/>
    <col min="518" max="518" width="11.140625" style="13" customWidth="1"/>
    <col min="519" max="519" width="11.7109375" style="13" customWidth="1"/>
    <col min="520" max="520" width="9.140625" style="13"/>
    <col min="521" max="521" width="9" style="13" customWidth="1"/>
    <col min="522" max="522" width="13.42578125" style="13" customWidth="1"/>
    <col min="523" max="523" width="8.140625" style="13" customWidth="1"/>
    <col min="524" max="525" width="9.42578125" style="13" customWidth="1"/>
    <col min="526" max="768" width="9.140625" style="13"/>
    <col min="769" max="769" width="64.85546875" style="13" customWidth="1"/>
    <col min="770" max="772" width="11.28515625" style="13" customWidth="1"/>
    <col min="773" max="773" width="10.28515625" style="13" customWidth="1"/>
    <col min="774" max="774" width="11.140625" style="13" customWidth="1"/>
    <col min="775" max="775" width="11.7109375" style="13" customWidth="1"/>
    <col min="776" max="776" width="9.140625" style="13"/>
    <col min="777" max="777" width="9" style="13" customWidth="1"/>
    <col min="778" max="778" width="13.42578125" style="13" customWidth="1"/>
    <col min="779" max="779" width="8.140625" style="13" customWidth="1"/>
    <col min="780" max="781" width="9.42578125" style="13" customWidth="1"/>
    <col min="782" max="1024" width="9.140625" style="13"/>
    <col min="1025" max="1025" width="64.85546875" style="13" customWidth="1"/>
    <col min="1026" max="1028" width="11.28515625" style="13" customWidth="1"/>
    <col min="1029" max="1029" width="10.28515625" style="13" customWidth="1"/>
    <col min="1030" max="1030" width="11.140625" style="13" customWidth="1"/>
    <col min="1031" max="1031" width="11.7109375" style="13" customWidth="1"/>
    <col min="1032" max="1032" width="9.140625" style="13"/>
    <col min="1033" max="1033" width="9" style="13" customWidth="1"/>
    <col min="1034" max="1034" width="13.42578125" style="13" customWidth="1"/>
    <col min="1035" max="1035" width="8.140625" style="13" customWidth="1"/>
    <col min="1036" max="1037" width="9.42578125" style="13" customWidth="1"/>
    <col min="1038" max="1280" width="9.140625" style="13"/>
    <col min="1281" max="1281" width="64.85546875" style="13" customWidth="1"/>
    <col min="1282" max="1284" width="11.28515625" style="13" customWidth="1"/>
    <col min="1285" max="1285" width="10.28515625" style="13" customWidth="1"/>
    <col min="1286" max="1286" width="11.140625" style="13" customWidth="1"/>
    <col min="1287" max="1287" width="11.7109375" style="13" customWidth="1"/>
    <col min="1288" max="1288" width="9.140625" style="13"/>
    <col min="1289" max="1289" width="9" style="13" customWidth="1"/>
    <col min="1290" max="1290" width="13.42578125" style="13" customWidth="1"/>
    <col min="1291" max="1291" width="8.140625" style="13" customWidth="1"/>
    <col min="1292" max="1293" width="9.42578125" style="13" customWidth="1"/>
    <col min="1294" max="1536" width="9.140625" style="13"/>
    <col min="1537" max="1537" width="64.85546875" style="13" customWidth="1"/>
    <col min="1538" max="1540" width="11.28515625" style="13" customWidth="1"/>
    <col min="1541" max="1541" width="10.28515625" style="13" customWidth="1"/>
    <col min="1542" max="1542" width="11.140625" style="13" customWidth="1"/>
    <col min="1543" max="1543" width="11.7109375" style="13" customWidth="1"/>
    <col min="1544" max="1544" width="9.140625" style="13"/>
    <col min="1545" max="1545" width="9" style="13" customWidth="1"/>
    <col min="1546" max="1546" width="13.42578125" style="13" customWidth="1"/>
    <col min="1547" max="1547" width="8.140625" style="13" customWidth="1"/>
    <col min="1548" max="1549" width="9.42578125" style="13" customWidth="1"/>
    <col min="1550" max="1792" width="9.140625" style="13"/>
    <col min="1793" max="1793" width="64.85546875" style="13" customWidth="1"/>
    <col min="1794" max="1796" width="11.28515625" style="13" customWidth="1"/>
    <col min="1797" max="1797" width="10.28515625" style="13" customWidth="1"/>
    <col min="1798" max="1798" width="11.140625" style="13" customWidth="1"/>
    <col min="1799" max="1799" width="11.7109375" style="13" customWidth="1"/>
    <col min="1800" max="1800" width="9.140625" style="13"/>
    <col min="1801" max="1801" width="9" style="13" customWidth="1"/>
    <col min="1802" max="1802" width="13.42578125" style="13" customWidth="1"/>
    <col min="1803" max="1803" width="8.140625" style="13" customWidth="1"/>
    <col min="1804" max="1805" width="9.42578125" style="13" customWidth="1"/>
    <col min="1806" max="2048" width="9.140625" style="13"/>
    <col min="2049" max="2049" width="64.85546875" style="13" customWidth="1"/>
    <col min="2050" max="2052" width="11.28515625" style="13" customWidth="1"/>
    <col min="2053" max="2053" width="10.28515625" style="13" customWidth="1"/>
    <col min="2054" max="2054" width="11.140625" style="13" customWidth="1"/>
    <col min="2055" max="2055" width="11.7109375" style="13" customWidth="1"/>
    <col min="2056" max="2056" width="9.140625" style="13"/>
    <col min="2057" max="2057" width="9" style="13" customWidth="1"/>
    <col min="2058" max="2058" width="13.42578125" style="13" customWidth="1"/>
    <col min="2059" max="2059" width="8.140625" style="13" customWidth="1"/>
    <col min="2060" max="2061" width="9.42578125" style="13" customWidth="1"/>
    <col min="2062" max="2304" width="9.140625" style="13"/>
    <col min="2305" max="2305" width="64.85546875" style="13" customWidth="1"/>
    <col min="2306" max="2308" width="11.28515625" style="13" customWidth="1"/>
    <col min="2309" max="2309" width="10.28515625" style="13" customWidth="1"/>
    <col min="2310" max="2310" width="11.140625" style="13" customWidth="1"/>
    <col min="2311" max="2311" width="11.7109375" style="13" customWidth="1"/>
    <col min="2312" max="2312" width="9.140625" style="13"/>
    <col min="2313" max="2313" width="9" style="13" customWidth="1"/>
    <col min="2314" max="2314" width="13.42578125" style="13" customWidth="1"/>
    <col min="2315" max="2315" width="8.140625" style="13" customWidth="1"/>
    <col min="2316" max="2317" width="9.42578125" style="13" customWidth="1"/>
    <col min="2318" max="2560" width="9.140625" style="13"/>
    <col min="2561" max="2561" width="64.85546875" style="13" customWidth="1"/>
    <col min="2562" max="2564" width="11.28515625" style="13" customWidth="1"/>
    <col min="2565" max="2565" width="10.28515625" style="13" customWidth="1"/>
    <col min="2566" max="2566" width="11.140625" style="13" customWidth="1"/>
    <col min="2567" max="2567" width="11.7109375" style="13" customWidth="1"/>
    <col min="2568" max="2568" width="9.140625" style="13"/>
    <col min="2569" max="2569" width="9" style="13" customWidth="1"/>
    <col min="2570" max="2570" width="13.42578125" style="13" customWidth="1"/>
    <col min="2571" max="2571" width="8.140625" style="13" customWidth="1"/>
    <col min="2572" max="2573" width="9.42578125" style="13" customWidth="1"/>
    <col min="2574" max="2816" width="9.140625" style="13"/>
    <col min="2817" max="2817" width="64.85546875" style="13" customWidth="1"/>
    <col min="2818" max="2820" width="11.28515625" style="13" customWidth="1"/>
    <col min="2821" max="2821" width="10.28515625" style="13" customWidth="1"/>
    <col min="2822" max="2822" width="11.140625" style="13" customWidth="1"/>
    <col min="2823" max="2823" width="11.7109375" style="13" customWidth="1"/>
    <col min="2824" max="2824" width="9.140625" style="13"/>
    <col min="2825" max="2825" width="9" style="13" customWidth="1"/>
    <col min="2826" max="2826" width="13.42578125" style="13" customWidth="1"/>
    <col min="2827" max="2827" width="8.140625" style="13" customWidth="1"/>
    <col min="2828" max="2829" width="9.42578125" style="13" customWidth="1"/>
    <col min="2830" max="3072" width="9.140625" style="13"/>
    <col min="3073" max="3073" width="64.85546875" style="13" customWidth="1"/>
    <col min="3074" max="3076" width="11.28515625" style="13" customWidth="1"/>
    <col min="3077" max="3077" width="10.28515625" style="13" customWidth="1"/>
    <col min="3078" max="3078" width="11.140625" style="13" customWidth="1"/>
    <col min="3079" max="3079" width="11.7109375" style="13" customWidth="1"/>
    <col min="3080" max="3080" width="9.140625" style="13"/>
    <col min="3081" max="3081" width="9" style="13" customWidth="1"/>
    <col min="3082" max="3082" width="13.42578125" style="13" customWidth="1"/>
    <col min="3083" max="3083" width="8.140625" style="13" customWidth="1"/>
    <col min="3084" max="3085" width="9.42578125" style="13" customWidth="1"/>
    <col min="3086" max="3328" width="9.140625" style="13"/>
    <col min="3329" max="3329" width="64.85546875" style="13" customWidth="1"/>
    <col min="3330" max="3332" width="11.28515625" style="13" customWidth="1"/>
    <col min="3333" max="3333" width="10.28515625" style="13" customWidth="1"/>
    <col min="3334" max="3334" width="11.140625" style="13" customWidth="1"/>
    <col min="3335" max="3335" width="11.7109375" style="13" customWidth="1"/>
    <col min="3336" max="3336" width="9.140625" style="13"/>
    <col min="3337" max="3337" width="9" style="13" customWidth="1"/>
    <col min="3338" max="3338" width="13.42578125" style="13" customWidth="1"/>
    <col min="3339" max="3339" width="8.140625" style="13" customWidth="1"/>
    <col min="3340" max="3341" width="9.42578125" style="13" customWidth="1"/>
    <col min="3342" max="3584" width="9.140625" style="13"/>
    <col min="3585" max="3585" width="64.85546875" style="13" customWidth="1"/>
    <col min="3586" max="3588" width="11.28515625" style="13" customWidth="1"/>
    <col min="3589" max="3589" width="10.28515625" style="13" customWidth="1"/>
    <col min="3590" max="3590" width="11.140625" style="13" customWidth="1"/>
    <col min="3591" max="3591" width="11.7109375" style="13" customWidth="1"/>
    <col min="3592" max="3592" width="9.140625" style="13"/>
    <col min="3593" max="3593" width="9" style="13" customWidth="1"/>
    <col min="3594" max="3594" width="13.42578125" style="13" customWidth="1"/>
    <col min="3595" max="3595" width="8.140625" style="13" customWidth="1"/>
    <col min="3596" max="3597" width="9.42578125" style="13" customWidth="1"/>
    <col min="3598" max="3840" width="9.140625" style="13"/>
    <col min="3841" max="3841" width="64.85546875" style="13" customWidth="1"/>
    <col min="3842" max="3844" width="11.28515625" style="13" customWidth="1"/>
    <col min="3845" max="3845" width="10.28515625" style="13" customWidth="1"/>
    <col min="3846" max="3846" width="11.140625" style="13" customWidth="1"/>
    <col min="3847" max="3847" width="11.7109375" style="13" customWidth="1"/>
    <col min="3848" max="3848" width="9.140625" style="13"/>
    <col min="3849" max="3849" width="9" style="13" customWidth="1"/>
    <col min="3850" max="3850" width="13.42578125" style="13" customWidth="1"/>
    <col min="3851" max="3851" width="8.140625" style="13" customWidth="1"/>
    <col min="3852" max="3853" width="9.42578125" style="13" customWidth="1"/>
    <col min="3854" max="4096" width="9.140625" style="13"/>
    <col min="4097" max="4097" width="64.85546875" style="13" customWidth="1"/>
    <col min="4098" max="4100" width="11.28515625" style="13" customWidth="1"/>
    <col min="4101" max="4101" width="10.28515625" style="13" customWidth="1"/>
    <col min="4102" max="4102" width="11.140625" style="13" customWidth="1"/>
    <col min="4103" max="4103" width="11.7109375" style="13" customWidth="1"/>
    <col min="4104" max="4104" width="9.140625" style="13"/>
    <col min="4105" max="4105" width="9" style="13" customWidth="1"/>
    <col min="4106" max="4106" width="13.42578125" style="13" customWidth="1"/>
    <col min="4107" max="4107" width="8.140625" style="13" customWidth="1"/>
    <col min="4108" max="4109" width="9.42578125" style="13" customWidth="1"/>
    <col min="4110" max="4352" width="9.140625" style="13"/>
    <col min="4353" max="4353" width="64.85546875" style="13" customWidth="1"/>
    <col min="4354" max="4356" width="11.28515625" style="13" customWidth="1"/>
    <col min="4357" max="4357" width="10.28515625" style="13" customWidth="1"/>
    <col min="4358" max="4358" width="11.140625" style="13" customWidth="1"/>
    <col min="4359" max="4359" width="11.7109375" style="13" customWidth="1"/>
    <col min="4360" max="4360" width="9.140625" style="13"/>
    <col min="4361" max="4361" width="9" style="13" customWidth="1"/>
    <col min="4362" max="4362" width="13.42578125" style="13" customWidth="1"/>
    <col min="4363" max="4363" width="8.140625" style="13" customWidth="1"/>
    <col min="4364" max="4365" width="9.42578125" style="13" customWidth="1"/>
    <col min="4366" max="4608" width="9.140625" style="13"/>
    <col min="4609" max="4609" width="64.85546875" style="13" customWidth="1"/>
    <col min="4610" max="4612" width="11.28515625" style="13" customWidth="1"/>
    <col min="4613" max="4613" width="10.28515625" style="13" customWidth="1"/>
    <col min="4614" max="4614" width="11.140625" style="13" customWidth="1"/>
    <col min="4615" max="4615" width="11.7109375" style="13" customWidth="1"/>
    <col min="4616" max="4616" width="9.140625" style="13"/>
    <col min="4617" max="4617" width="9" style="13" customWidth="1"/>
    <col min="4618" max="4618" width="13.42578125" style="13" customWidth="1"/>
    <col min="4619" max="4619" width="8.140625" style="13" customWidth="1"/>
    <col min="4620" max="4621" width="9.42578125" style="13" customWidth="1"/>
    <col min="4622" max="4864" width="9.140625" style="13"/>
    <col min="4865" max="4865" width="64.85546875" style="13" customWidth="1"/>
    <col min="4866" max="4868" width="11.28515625" style="13" customWidth="1"/>
    <col min="4869" max="4869" width="10.28515625" style="13" customWidth="1"/>
    <col min="4870" max="4870" width="11.140625" style="13" customWidth="1"/>
    <col min="4871" max="4871" width="11.7109375" style="13" customWidth="1"/>
    <col min="4872" max="4872" width="9.140625" style="13"/>
    <col min="4873" max="4873" width="9" style="13" customWidth="1"/>
    <col min="4874" max="4874" width="13.42578125" style="13" customWidth="1"/>
    <col min="4875" max="4875" width="8.140625" style="13" customWidth="1"/>
    <col min="4876" max="4877" width="9.42578125" style="13" customWidth="1"/>
    <col min="4878" max="5120" width="9.140625" style="13"/>
    <col min="5121" max="5121" width="64.85546875" style="13" customWidth="1"/>
    <col min="5122" max="5124" width="11.28515625" style="13" customWidth="1"/>
    <col min="5125" max="5125" width="10.28515625" style="13" customWidth="1"/>
    <col min="5126" max="5126" width="11.140625" style="13" customWidth="1"/>
    <col min="5127" max="5127" width="11.7109375" style="13" customWidth="1"/>
    <col min="5128" max="5128" width="9.140625" style="13"/>
    <col min="5129" max="5129" width="9" style="13" customWidth="1"/>
    <col min="5130" max="5130" width="13.42578125" style="13" customWidth="1"/>
    <col min="5131" max="5131" width="8.140625" style="13" customWidth="1"/>
    <col min="5132" max="5133" width="9.42578125" style="13" customWidth="1"/>
    <col min="5134" max="5376" width="9.140625" style="13"/>
    <col min="5377" max="5377" width="64.85546875" style="13" customWidth="1"/>
    <col min="5378" max="5380" width="11.28515625" style="13" customWidth="1"/>
    <col min="5381" max="5381" width="10.28515625" style="13" customWidth="1"/>
    <col min="5382" max="5382" width="11.140625" style="13" customWidth="1"/>
    <col min="5383" max="5383" width="11.7109375" style="13" customWidth="1"/>
    <col min="5384" max="5384" width="9.140625" style="13"/>
    <col min="5385" max="5385" width="9" style="13" customWidth="1"/>
    <col min="5386" max="5386" width="13.42578125" style="13" customWidth="1"/>
    <col min="5387" max="5387" width="8.140625" style="13" customWidth="1"/>
    <col min="5388" max="5389" width="9.42578125" style="13" customWidth="1"/>
    <col min="5390" max="5632" width="9.140625" style="13"/>
    <col min="5633" max="5633" width="64.85546875" style="13" customWidth="1"/>
    <col min="5634" max="5636" width="11.28515625" style="13" customWidth="1"/>
    <col min="5637" max="5637" width="10.28515625" style="13" customWidth="1"/>
    <col min="5638" max="5638" width="11.140625" style="13" customWidth="1"/>
    <col min="5639" max="5639" width="11.7109375" style="13" customWidth="1"/>
    <col min="5640" max="5640" width="9.140625" style="13"/>
    <col min="5641" max="5641" width="9" style="13" customWidth="1"/>
    <col min="5642" max="5642" width="13.42578125" style="13" customWidth="1"/>
    <col min="5643" max="5643" width="8.140625" style="13" customWidth="1"/>
    <col min="5644" max="5645" width="9.42578125" style="13" customWidth="1"/>
    <col min="5646" max="5888" width="9.140625" style="13"/>
    <col min="5889" max="5889" width="64.85546875" style="13" customWidth="1"/>
    <col min="5890" max="5892" width="11.28515625" style="13" customWidth="1"/>
    <col min="5893" max="5893" width="10.28515625" style="13" customWidth="1"/>
    <col min="5894" max="5894" width="11.140625" style="13" customWidth="1"/>
    <col min="5895" max="5895" width="11.7109375" style="13" customWidth="1"/>
    <col min="5896" max="5896" width="9.140625" style="13"/>
    <col min="5897" max="5897" width="9" style="13" customWidth="1"/>
    <col min="5898" max="5898" width="13.42578125" style="13" customWidth="1"/>
    <col min="5899" max="5899" width="8.140625" style="13" customWidth="1"/>
    <col min="5900" max="5901" width="9.42578125" style="13" customWidth="1"/>
    <col min="5902" max="6144" width="9.140625" style="13"/>
    <col min="6145" max="6145" width="64.85546875" style="13" customWidth="1"/>
    <col min="6146" max="6148" width="11.28515625" style="13" customWidth="1"/>
    <col min="6149" max="6149" width="10.28515625" style="13" customWidth="1"/>
    <col min="6150" max="6150" width="11.140625" style="13" customWidth="1"/>
    <col min="6151" max="6151" width="11.7109375" style="13" customWidth="1"/>
    <col min="6152" max="6152" width="9.140625" style="13"/>
    <col min="6153" max="6153" width="9" style="13" customWidth="1"/>
    <col min="6154" max="6154" width="13.42578125" style="13" customWidth="1"/>
    <col min="6155" max="6155" width="8.140625" style="13" customWidth="1"/>
    <col min="6156" max="6157" width="9.42578125" style="13" customWidth="1"/>
    <col min="6158" max="6400" width="9.140625" style="13"/>
    <col min="6401" max="6401" width="64.85546875" style="13" customWidth="1"/>
    <col min="6402" max="6404" width="11.28515625" style="13" customWidth="1"/>
    <col min="6405" max="6405" width="10.28515625" style="13" customWidth="1"/>
    <col min="6406" max="6406" width="11.140625" style="13" customWidth="1"/>
    <col min="6407" max="6407" width="11.7109375" style="13" customWidth="1"/>
    <col min="6408" max="6408" width="9.140625" style="13"/>
    <col min="6409" max="6409" width="9" style="13" customWidth="1"/>
    <col min="6410" max="6410" width="13.42578125" style="13" customWidth="1"/>
    <col min="6411" max="6411" width="8.140625" style="13" customWidth="1"/>
    <col min="6412" max="6413" width="9.42578125" style="13" customWidth="1"/>
    <col min="6414" max="6656" width="9.140625" style="13"/>
    <col min="6657" max="6657" width="64.85546875" style="13" customWidth="1"/>
    <col min="6658" max="6660" width="11.28515625" style="13" customWidth="1"/>
    <col min="6661" max="6661" width="10.28515625" style="13" customWidth="1"/>
    <col min="6662" max="6662" width="11.140625" style="13" customWidth="1"/>
    <col min="6663" max="6663" width="11.7109375" style="13" customWidth="1"/>
    <col min="6664" max="6664" width="9.140625" style="13"/>
    <col min="6665" max="6665" width="9" style="13" customWidth="1"/>
    <col min="6666" max="6666" width="13.42578125" style="13" customWidth="1"/>
    <col min="6667" max="6667" width="8.140625" style="13" customWidth="1"/>
    <col min="6668" max="6669" width="9.42578125" style="13" customWidth="1"/>
    <col min="6670" max="6912" width="9.140625" style="13"/>
    <col min="6913" max="6913" width="64.85546875" style="13" customWidth="1"/>
    <col min="6914" max="6916" width="11.28515625" style="13" customWidth="1"/>
    <col min="6917" max="6917" width="10.28515625" style="13" customWidth="1"/>
    <col min="6918" max="6918" width="11.140625" style="13" customWidth="1"/>
    <col min="6919" max="6919" width="11.7109375" style="13" customWidth="1"/>
    <col min="6920" max="6920" width="9.140625" style="13"/>
    <col min="6921" max="6921" width="9" style="13" customWidth="1"/>
    <col min="6922" max="6922" width="13.42578125" style="13" customWidth="1"/>
    <col min="6923" max="6923" width="8.140625" style="13" customWidth="1"/>
    <col min="6924" max="6925" width="9.42578125" style="13" customWidth="1"/>
    <col min="6926" max="7168" width="9.140625" style="13"/>
    <col min="7169" max="7169" width="64.85546875" style="13" customWidth="1"/>
    <col min="7170" max="7172" width="11.28515625" style="13" customWidth="1"/>
    <col min="7173" max="7173" width="10.28515625" style="13" customWidth="1"/>
    <col min="7174" max="7174" width="11.140625" style="13" customWidth="1"/>
    <col min="7175" max="7175" width="11.7109375" style="13" customWidth="1"/>
    <col min="7176" max="7176" width="9.140625" style="13"/>
    <col min="7177" max="7177" width="9" style="13" customWidth="1"/>
    <col min="7178" max="7178" width="13.42578125" style="13" customWidth="1"/>
    <col min="7179" max="7179" width="8.140625" style="13" customWidth="1"/>
    <col min="7180" max="7181" width="9.42578125" style="13" customWidth="1"/>
    <col min="7182" max="7424" width="9.140625" style="13"/>
    <col min="7425" max="7425" width="64.85546875" style="13" customWidth="1"/>
    <col min="7426" max="7428" width="11.28515625" style="13" customWidth="1"/>
    <col min="7429" max="7429" width="10.28515625" style="13" customWidth="1"/>
    <col min="7430" max="7430" width="11.140625" style="13" customWidth="1"/>
    <col min="7431" max="7431" width="11.7109375" style="13" customWidth="1"/>
    <col min="7432" max="7432" width="9.140625" style="13"/>
    <col min="7433" max="7433" width="9" style="13" customWidth="1"/>
    <col min="7434" max="7434" width="13.42578125" style="13" customWidth="1"/>
    <col min="7435" max="7435" width="8.140625" style="13" customWidth="1"/>
    <col min="7436" max="7437" width="9.42578125" style="13" customWidth="1"/>
    <col min="7438" max="7680" width="9.140625" style="13"/>
    <col min="7681" max="7681" width="64.85546875" style="13" customWidth="1"/>
    <col min="7682" max="7684" width="11.28515625" style="13" customWidth="1"/>
    <col min="7685" max="7685" width="10.28515625" style="13" customWidth="1"/>
    <col min="7686" max="7686" width="11.140625" style="13" customWidth="1"/>
    <col min="7687" max="7687" width="11.7109375" style="13" customWidth="1"/>
    <col min="7688" max="7688" width="9.140625" style="13"/>
    <col min="7689" max="7689" width="9" style="13" customWidth="1"/>
    <col min="7690" max="7690" width="13.42578125" style="13" customWidth="1"/>
    <col min="7691" max="7691" width="8.140625" style="13" customWidth="1"/>
    <col min="7692" max="7693" width="9.42578125" style="13" customWidth="1"/>
    <col min="7694" max="7936" width="9.140625" style="13"/>
    <col min="7937" max="7937" width="64.85546875" style="13" customWidth="1"/>
    <col min="7938" max="7940" width="11.28515625" style="13" customWidth="1"/>
    <col min="7941" max="7941" width="10.28515625" style="13" customWidth="1"/>
    <col min="7942" max="7942" width="11.140625" style="13" customWidth="1"/>
    <col min="7943" max="7943" width="11.7109375" style="13" customWidth="1"/>
    <col min="7944" max="7944" width="9.140625" style="13"/>
    <col min="7945" max="7945" width="9" style="13" customWidth="1"/>
    <col min="7946" max="7946" width="13.42578125" style="13" customWidth="1"/>
    <col min="7947" max="7947" width="8.140625" style="13" customWidth="1"/>
    <col min="7948" max="7949" width="9.42578125" style="13" customWidth="1"/>
    <col min="7950" max="8192" width="9.140625" style="13"/>
    <col min="8193" max="8193" width="64.85546875" style="13" customWidth="1"/>
    <col min="8194" max="8196" width="11.28515625" style="13" customWidth="1"/>
    <col min="8197" max="8197" width="10.28515625" style="13" customWidth="1"/>
    <col min="8198" max="8198" width="11.140625" style="13" customWidth="1"/>
    <col min="8199" max="8199" width="11.7109375" style="13" customWidth="1"/>
    <col min="8200" max="8200" width="9.140625" style="13"/>
    <col min="8201" max="8201" width="9" style="13" customWidth="1"/>
    <col min="8202" max="8202" width="13.42578125" style="13" customWidth="1"/>
    <col min="8203" max="8203" width="8.140625" style="13" customWidth="1"/>
    <col min="8204" max="8205" width="9.42578125" style="13" customWidth="1"/>
    <col min="8206" max="8448" width="9.140625" style="13"/>
    <col min="8449" max="8449" width="64.85546875" style="13" customWidth="1"/>
    <col min="8450" max="8452" width="11.28515625" style="13" customWidth="1"/>
    <col min="8453" max="8453" width="10.28515625" style="13" customWidth="1"/>
    <col min="8454" max="8454" width="11.140625" style="13" customWidth="1"/>
    <col min="8455" max="8455" width="11.7109375" style="13" customWidth="1"/>
    <col min="8456" max="8456" width="9.140625" style="13"/>
    <col min="8457" max="8457" width="9" style="13" customWidth="1"/>
    <col min="8458" max="8458" width="13.42578125" style="13" customWidth="1"/>
    <col min="8459" max="8459" width="8.140625" style="13" customWidth="1"/>
    <col min="8460" max="8461" width="9.42578125" style="13" customWidth="1"/>
    <col min="8462" max="8704" width="9.140625" style="13"/>
    <col min="8705" max="8705" width="64.85546875" style="13" customWidth="1"/>
    <col min="8706" max="8708" width="11.28515625" style="13" customWidth="1"/>
    <col min="8709" max="8709" width="10.28515625" style="13" customWidth="1"/>
    <col min="8710" max="8710" width="11.140625" style="13" customWidth="1"/>
    <col min="8711" max="8711" width="11.7109375" style="13" customWidth="1"/>
    <col min="8712" max="8712" width="9.140625" style="13"/>
    <col min="8713" max="8713" width="9" style="13" customWidth="1"/>
    <col min="8714" max="8714" width="13.42578125" style="13" customWidth="1"/>
    <col min="8715" max="8715" width="8.140625" style="13" customWidth="1"/>
    <col min="8716" max="8717" width="9.42578125" style="13" customWidth="1"/>
    <col min="8718" max="8960" width="9.140625" style="13"/>
    <col min="8961" max="8961" width="64.85546875" style="13" customWidth="1"/>
    <col min="8962" max="8964" width="11.28515625" style="13" customWidth="1"/>
    <col min="8965" max="8965" width="10.28515625" style="13" customWidth="1"/>
    <col min="8966" max="8966" width="11.140625" style="13" customWidth="1"/>
    <col min="8967" max="8967" width="11.7109375" style="13" customWidth="1"/>
    <col min="8968" max="8968" width="9.140625" style="13"/>
    <col min="8969" max="8969" width="9" style="13" customWidth="1"/>
    <col min="8970" max="8970" width="13.42578125" style="13" customWidth="1"/>
    <col min="8971" max="8971" width="8.140625" style="13" customWidth="1"/>
    <col min="8972" max="8973" width="9.42578125" style="13" customWidth="1"/>
    <col min="8974" max="9216" width="9.140625" style="13"/>
    <col min="9217" max="9217" width="64.85546875" style="13" customWidth="1"/>
    <col min="9218" max="9220" width="11.28515625" style="13" customWidth="1"/>
    <col min="9221" max="9221" width="10.28515625" style="13" customWidth="1"/>
    <col min="9222" max="9222" width="11.140625" style="13" customWidth="1"/>
    <col min="9223" max="9223" width="11.7109375" style="13" customWidth="1"/>
    <col min="9224" max="9224" width="9.140625" style="13"/>
    <col min="9225" max="9225" width="9" style="13" customWidth="1"/>
    <col min="9226" max="9226" width="13.42578125" style="13" customWidth="1"/>
    <col min="9227" max="9227" width="8.140625" style="13" customWidth="1"/>
    <col min="9228" max="9229" width="9.42578125" style="13" customWidth="1"/>
    <col min="9230" max="9472" width="9.140625" style="13"/>
    <col min="9473" max="9473" width="64.85546875" style="13" customWidth="1"/>
    <col min="9474" max="9476" width="11.28515625" style="13" customWidth="1"/>
    <col min="9477" max="9477" width="10.28515625" style="13" customWidth="1"/>
    <col min="9478" max="9478" width="11.140625" style="13" customWidth="1"/>
    <col min="9479" max="9479" width="11.7109375" style="13" customWidth="1"/>
    <col min="9480" max="9480" width="9.140625" style="13"/>
    <col min="9481" max="9481" width="9" style="13" customWidth="1"/>
    <col min="9482" max="9482" width="13.42578125" style="13" customWidth="1"/>
    <col min="9483" max="9483" width="8.140625" style="13" customWidth="1"/>
    <col min="9484" max="9485" width="9.42578125" style="13" customWidth="1"/>
    <col min="9486" max="9728" width="9.140625" style="13"/>
    <col min="9729" max="9729" width="64.85546875" style="13" customWidth="1"/>
    <col min="9730" max="9732" width="11.28515625" style="13" customWidth="1"/>
    <col min="9733" max="9733" width="10.28515625" style="13" customWidth="1"/>
    <col min="9734" max="9734" width="11.140625" style="13" customWidth="1"/>
    <col min="9735" max="9735" width="11.7109375" style="13" customWidth="1"/>
    <col min="9736" max="9736" width="9.140625" style="13"/>
    <col min="9737" max="9737" width="9" style="13" customWidth="1"/>
    <col min="9738" max="9738" width="13.42578125" style="13" customWidth="1"/>
    <col min="9739" max="9739" width="8.140625" style="13" customWidth="1"/>
    <col min="9740" max="9741" width="9.42578125" style="13" customWidth="1"/>
    <col min="9742" max="9984" width="9.140625" style="13"/>
    <col min="9985" max="9985" width="64.85546875" style="13" customWidth="1"/>
    <col min="9986" max="9988" width="11.28515625" style="13" customWidth="1"/>
    <col min="9989" max="9989" width="10.28515625" style="13" customWidth="1"/>
    <col min="9990" max="9990" width="11.140625" style="13" customWidth="1"/>
    <col min="9991" max="9991" width="11.7109375" style="13" customWidth="1"/>
    <col min="9992" max="9992" width="9.140625" style="13"/>
    <col min="9993" max="9993" width="9" style="13" customWidth="1"/>
    <col min="9994" max="9994" width="13.42578125" style="13" customWidth="1"/>
    <col min="9995" max="9995" width="8.140625" style="13" customWidth="1"/>
    <col min="9996" max="9997" width="9.42578125" style="13" customWidth="1"/>
    <col min="9998" max="10240" width="9.140625" style="13"/>
    <col min="10241" max="10241" width="64.85546875" style="13" customWidth="1"/>
    <col min="10242" max="10244" width="11.28515625" style="13" customWidth="1"/>
    <col min="10245" max="10245" width="10.28515625" style="13" customWidth="1"/>
    <col min="10246" max="10246" width="11.140625" style="13" customWidth="1"/>
    <col min="10247" max="10247" width="11.7109375" style="13" customWidth="1"/>
    <col min="10248" max="10248" width="9.140625" style="13"/>
    <col min="10249" max="10249" width="9" style="13" customWidth="1"/>
    <col min="10250" max="10250" width="13.42578125" style="13" customWidth="1"/>
    <col min="10251" max="10251" width="8.140625" style="13" customWidth="1"/>
    <col min="10252" max="10253" width="9.42578125" style="13" customWidth="1"/>
    <col min="10254" max="10496" width="9.140625" style="13"/>
    <col min="10497" max="10497" width="64.85546875" style="13" customWidth="1"/>
    <col min="10498" max="10500" width="11.28515625" style="13" customWidth="1"/>
    <col min="10501" max="10501" width="10.28515625" style="13" customWidth="1"/>
    <col min="10502" max="10502" width="11.140625" style="13" customWidth="1"/>
    <col min="10503" max="10503" width="11.7109375" style="13" customWidth="1"/>
    <col min="10504" max="10504" width="9.140625" style="13"/>
    <col min="10505" max="10505" width="9" style="13" customWidth="1"/>
    <col min="10506" max="10506" width="13.42578125" style="13" customWidth="1"/>
    <col min="10507" max="10507" width="8.140625" style="13" customWidth="1"/>
    <col min="10508" max="10509" width="9.42578125" style="13" customWidth="1"/>
    <col min="10510" max="10752" width="9.140625" style="13"/>
    <col min="10753" max="10753" width="64.85546875" style="13" customWidth="1"/>
    <col min="10754" max="10756" width="11.28515625" style="13" customWidth="1"/>
    <col min="10757" max="10757" width="10.28515625" style="13" customWidth="1"/>
    <col min="10758" max="10758" width="11.140625" style="13" customWidth="1"/>
    <col min="10759" max="10759" width="11.7109375" style="13" customWidth="1"/>
    <col min="10760" max="10760" width="9.140625" style="13"/>
    <col min="10761" max="10761" width="9" style="13" customWidth="1"/>
    <col min="10762" max="10762" width="13.42578125" style="13" customWidth="1"/>
    <col min="10763" max="10763" width="8.140625" style="13" customWidth="1"/>
    <col min="10764" max="10765" width="9.42578125" style="13" customWidth="1"/>
    <col min="10766" max="11008" width="9.140625" style="13"/>
    <col min="11009" max="11009" width="64.85546875" style="13" customWidth="1"/>
    <col min="11010" max="11012" width="11.28515625" style="13" customWidth="1"/>
    <col min="11013" max="11013" width="10.28515625" style="13" customWidth="1"/>
    <col min="11014" max="11014" width="11.140625" style="13" customWidth="1"/>
    <col min="11015" max="11015" width="11.7109375" style="13" customWidth="1"/>
    <col min="11016" max="11016" width="9.140625" style="13"/>
    <col min="11017" max="11017" width="9" style="13" customWidth="1"/>
    <col min="11018" max="11018" width="13.42578125" style="13" customWidth="1"/>
    <col min="11019" max="11019" width="8.140625" style="13" customWidth="1"/>
    <col min="11020" max="11021" width="9.42578125" style="13" customWidth="1"/>
    <col min="11022" max="11264" width="9.140625" style="13"/>
    <col min="11265" max="11265" width="64.85546875" style="13" customWidth="1"/>
    <col min="11266" max="11268" width="11.28515625" style="13" customWidth="1"/>
    <col min="11269" max="11269" width="10.28515625" style="13" customWidth="1"/>
    <col min="11270" max="11270" width="11.140625" style="13" customWidth="1"/>
    <col min="11271" max="11271" width="11.7109375" style="13" customWidth="1"/>
    <col min="11272" max="11272" width="9.140625" style="13"/>
    <col min="11273" max="11273" width="9" style="13" customWidth="1"/>
    <col min="11274" max="11274" width="13.42578125" style="13" customWidth="1"/>
    <col min="11275" max="11275" width="8.140625" style="13" customWidth="1"/>
    <col min="11276" max="11277" width="9.42578125" style="13" customWidth="1"/>
    <col min="11278" max="11520" width="9.140625" style="13"/>
    <col min="11521" max="11521" width="64.85546875" style="13" customWidth="1"/>
    <col min="11522" max="11524" width="11.28515625" style="13" customWidth="1"/>
    <col min="11525" max="11525" width="10.28515625" style="13" customWidth="1"/>
    <col min="11526" max="11526" width="11.140625" style="13" customWidth="1"/>
    <col min="11527" max="11527" width="11.7109375" style="13" customWidth="1"/>
    <col min="11528" max="11528" width="9.140625" style="13"/>
    <col min="11529" max="11529" width="9" style="13" customWidth="1"/>
    <col min="11530" max="11530" width="13.42578125" style="13" customWidth="1"/>
    <col min="11531" max="11531" width="8.140625" style="13" customWidth="1"/>
    <col min="11532" max="11533" width="9.42578125" style="13" customWidth="1"/>
    <col min="11534" max="11776" width="9.140625" style="13"/>
    <col min="11777" max="11777" width="64.85546875" style="13" customWidth="1"/>
    <col min="11778" max="11780" width="11.28515625" style="13" customWidth="1"/>
    <col min="11781" max="11781" width="10.28515625" style="13" customWidth="1"/>
    <col min="11782" max="11782" width="11.140625" style="13" customWidth="1"/>
    <col min="11783" max="11783" width="11.7109375" style="13" customWidth="1"/>
    <col min="11784" max="11784" width="9.140625" style="13"/>
    <col min="11785" max="11785" width="9" style="13" customWidth="1"/>
    <col min="11786" max="11786" width="13.42578125" style="13" customWidth="1"/>
    <col min="11787" max="11787" width="8.140625" style="13" customWidth="1"/>
    <col min="11788" max="11789" width="9.42578125" style="13" customWidth="1"/>
    <col min="11790" max="12032" width="9.140625" style="13"/>
    <col min="12033" max="12033" width="64.85546875" style="13" customWidth="1"/>
    <col min="12034" max="12036" width="11.28515625" style="13" customWidth="1"/>
    <col min="12037" max="12037" width="10.28515625" style="13" customWidth="1"/>
    <col min="12038" max="12038" width="11.140625" style="13" customWidth="1"/>
    <col min="12039" max="12039" width="11.7109375" style="13" customWidth="1"/>
    <col min="12040" max="12040" width="9.140625" style="13"/>
    <col min="12041" max="12041" width="9" style="13" customWidth="1"/>
    <col min="12042" max="12042" width="13.42578125" style="13" customWidth="1"/>
    <col min="12043" max="12043" width="8.140625" style="13" customWidth="1"/>
    <col min="12044" max="12045" width="9.42578125" style="13" customWidth="1"/>
    <col min="12046" max="12288" width="9.140625" style="13"/>
    <col min="12289" max="12289" width="64.85546875" style="13" customWidth="1"/>
    <col min="12290" max="12292" width="11.28515625" style="13" customWidth="1"/>
    <col min="12293" max="12293" width="10.28515625" style="13" customWidth="1"/>
    <col min="12294" max="12294" width="11.140625" style="13" customWidth="1"/>
    <col min="12295" max="12295" width="11.7109375" style="13" customWidth="1"/>
    <col min="12296" max="12296" width="9.140625" style="13"/>
    <col min="12297" max="12297" width="9" style="13" customWidth="1"/>
    <col min="12298" max="12298" width="13.42578125" style="13" customWidth="1"/>
    <col min="12299" max="12299" width="8.140625" style="13" customWidth="1"/>
    <col min="12300" max="12301" width="9.42578125" style="13" customWidth="1"/>
    <col min="12302" max="12544" width="9.140625" style="13"/>
    <col min="12545" max="12545" width="64.85546875" style="13" customWidth="1"/>
    <col min="12546" max="12548" width="11.28515625" style="13" customWidth="1"/>
    <col min="12549" max="12549" width="10.28515625" style="13" customWidth="1"/>
    <col min="12550" max="12550" width="11.140625" style="13" customWidth="1"/>
    <col min="12551" max="12551" width="11.7109375" style="13" customWidth="1"/>
    <col min="12552" max="12552" width="9.140625" style="13"/>
    <col min="12553" max="12553" width="9" style="13" customWidth="1"/>
    <col min="12554" max="12554" width="13.42578125" style="13" customWidth="1"/>
    <col min="12555" max="12555" width="8.140625" style="13" customWidth="1"/>
    <col min="12556" max="12557" width="9.42578125" style="13" customWidth="1"/>
    <col min="12558" max="12800" width="9.140625" style="13"/>
    <col min="12801" max="12801" width="64.85546875" style="13" customWidth="1"/>
    <col min="12802" max="12804" width="11.28515625" style="13" customWidth="1"/>
    <col min="12805" max="12805" width="10.28515625" style="13" customWidth="1"/>
    <col min="12806" max="12806" width="11.140625" style="13" customWidth="1"/>
    <col min="12807" max="12807" width="11.7109375" style="13" customWidth="1"/>
    <col min="12808" max="12808" width="9.140625" style="13"/>
    <col min="12809" max="12809" width="9" style="13" customWidth="1"/>
    <col min="12810" max="12810" width="13.42578125" style="13" customWidth="1"/>
    <col min="12811" max="12811" width="8.140625" style="13" customWidth="1"/>
    <col min="12812" max="12813" width="9.42578125" style="13" customWidth="1"/>
    <col min="12814" max="13056" width="9.140625" style="13"/>
    <col min="13057" max="13057" width="64.85546875" style="13" customWidth="1"/>
    <col min="13058" max="13060" width="11.28515625" style="13" customWidth="1"/>
    <col min="13061" max="13061" width="10.28515625" style="13" customWidth="1"/>
    <col min="13062" max="13062" width="11.140625" style="13" customWidth="1"/>
    <col min="13063" max="13063" width="11.7109375" style="13" customWidth="1"/>
    <col min="13064" max="13064" width="9.140625" style="13"/>
    <col min="13065" max="13065" width="9" style="13" customWidth="1"/>
    <col min="13066" max="13066" width="13.42578125" style="13" customWidth="1"/>
    <col min="13067" max="13067" width="8.140625" style="13" customWidth="1"/>
    <col min="13068" max="13069" width="9.42578125" style="13" customWidth="1"/>
    <col min="13070" max="13312" width="9.140625" style="13"/>
    <col min="13313" max="13313" width="64.85546875" style="13" customWidth="1"/>
    <col min="13314" max="13316" width="11.28515625" style="13" customWidth="1"/>
    <col min="13317" max="13317" width="10.28515625" style="13" customWidth="1"/>
    <col min="13318" max="13318" width="11.140625" style="13" customWidth="1"/>
    <col min="13319" max="13319" width="11.7109375" style="13" customWidth="1"/>
    <col min="13320" max="13320" width="9.140625" style="13"/>
    <col min="13321" max="13321" width="9" style="13" customWidth="1"/>
    <col min="13322" max="13322" width="13.42578125" style="13" customWidth="1"/>
    <col min="13323" max="13323" width="8.140625" style="13" customWidth="1"/>
    <col min="13324" max="13325" width="9.42578125" style="13" customWidth="1"/>
    <col min="13326" max="13568" width="9.140625" style="13"/>
    <col min="13569" max="13569" width="64.85546875" style="13" customWidth="1"/>
    <col min="13570" max="13572" width="11.28515625" style="13" customWidth="1"/>
    <col min="13573" max="13573" width="10.28515625" style="13" customWidth="1"/>
    <col min="13574" max="13574" width="11.140625" style="13" customWidth="1"/>
    <col min="13575" max="13575" width="11.7109375" style="13" customWidth="1"/>
    <col min="13576" max="13576" width="9.140625" style="13"/>
    <col min="13577" max="13577" width="9" style="13" customWidth="1"/>
    <col min="13578" max="13578" width="13.42578125" style="13" customWidth="1"/>
    <col min="13579" max="13579" width="8.140625" style="13" customWidth="1"/>
    <col min="13580" max="13581" width="9.42578125" style="13" customWidth="1"/>
    <col min="13582" max="13824" width="9.140625" style="13"/>
    <col min="13825" max="13825" width="64.85546875" style="13" customWidth="1"/>
    <col min="13826" max="13828" width="11.28515625" style="13" customWidth="1"/>
    <col min="13829" max="13829" width="10.28515625" style="13" customWidth="1"/>
    <col min="13830" max="13830" width="11.140625" style="13" customWidth="1"/>
    <col min="13831" max="13831" width="11.7109375" style="13" customWidth="1"/>
    <col min="13832" max="13832" width="9.140625" style="13"/>
    <col min="13833" max="13833" width="9" style="13" customWidth="1"/>
    <col min="13834" max="13834" width="13.42578125" style="13" customWidth="1"/>
    <col min="13835" max="13835" width="8.140625" style="13" customWidth="1"/>
    <col min="13836" max="13837" width="9.42578125" style="13" customWidth="1"/>
    <col min="13838" max="14080" width="9.140625" style="13"/>
    <col min="14081" max="14081" width="64.85546875" style="13" customWidth="1"/>
    <col min="14082" max="14084" width="11.28515625" style="13" customWidth="1"/>
    <col min="14085" max="14085" width="10.28515625" style="13" customWidth="1"/>
    <col min="14086" max="14086" width="11.140625" style="13" customWidth="1"/>
    <col min="14087" max="14087" width="11.7109375" style="13" customWidth="1"/>
    <col min="14088" max="14088" width="9.140625" style="13"/>
    <col min="14089" max="14089" width="9" style="13" customWidth="1"/>
    <col min="14090" max="14090" width="13.42578125" style="13" customWidth="1"/>
    <col min="14091" max="14091" width="8.140625" style="13" customWidth="1"/>
    <col min="14092" max="14093" width="9.42578125" style="13" customWidth="1"/>
    <col min="14094" max="14336" width="9.140625" style="13"/>
    <col min="14337" max="14337" width="64.85546875" style="13" customWidth="1"/>
    <col min="14338" max="14340" width="11.28515625" style="13" customWidth="1"/>
    <col min="14341" max="14341" width="10.28515625" style="13" customWidth="1"/>
    <col min="14342" max="14342" width="11.140625" style="13" customWidth="1"/>
    <col min="14343" max="14343" width="11.7109375" style="13" customWidth="1"/>
    <col min="14344" max="14344" width="9.140625" style="13"/>
    <col min="14345" max="14345" width="9" style="13" customWidth="1"/>
    <col min="14346" max="14346" width="13.42578125" style="13" customWidth="1"/>
    <col min="14347" max="14347" width="8.140625" style="13" customWidth="1"/>
    <col min="14348" max="14349" width="9.42578125" style="13" customWidth="1"/>
    <col min="14350" max="14592" width="9.140625" style="13"/>
    <col min="14593" max="14593" width="64.85546875" style="13" customWidth="1"/>
    <col min="14594" max="14596" width="11.28515625" style="13" customWidth="1"/>
    <col min="14597" max="14597" width="10.28515625" style="13" customWidth="1"/>
    <col min="14598" max="14598" width="11.140625" style="13" customWidth="1"/>
    <col min="14599" max="14599" width="11.7109375" style="13" customWidth="1"/>
    <col min="14600" max="14600" width="9.140625" style="13"/>
    <col min="14601" max="14601" width="9" style="13" customWidth="1"/>
    <col min="14602" max="14602" width="13.42578125" style="13" customWidth="1"/>
    <col min="14603" max="14603" width="8.140625" style="13" customWidth="1"/>
    <col min="14604" max="14605" width="9.42578125" style="13" customWidth="1"/>
    <col min="14606" max="14848" width="9.140625" style="13"/>
    <col min="14849" max="14849" width="64.85546875" style="13" customWidth="1"/>
    <col min="14850" max="14852" width="11.28515625" style="13" customWidth="1"/>
    <col min="14853" max="14853" width="10.28515625" style="13" customWidth="1"/>
    <col min="14854" max="14854" width="11.140625" style="13" customWidth="1"/>
    <col min="14855" max="14855" width="11.7109375" style="13" customWidth="1"/>
    <col min="14856" max="14856" width="9.140625" style="13"/>
    <col min="14857" max="14857" width="9" style="13" customWidth="1"/>
    <col min="14858" max="14858" width="13.42578125" style="13" customWidth="1"/>
    <col min="14859" max="14859" width="8.140625" style="13" customWidth="1"/>
    <col min="14860" max="14861" width="9.42578125" style="13" customWidth="1"/>
    <col min="14862" max="15104" width="9.140625" style="13"/>
    <col min="15105" max="15105" width="64.85546875" style="13" customWidth="1"/>
    <col min="15106" max="15108" width="11.28515625" style="13" customWidth="1"/>
    <col min="15109" max="15109" width="10.28515625" style="13" customWidth="1"/>
    <col min="15110" max="15110" width="11.140625" style="13" customWidth="1"/>
    <col min="15111" max="15111" width="11.7109375" style="13" customWidth="1"/>
    <col min="15112" max="15112" width="9.140625" style="13"/>
    <col min="15113" max="15113" width="9" style="13" customWidth="1"/>
    <col min="15114" max="15114" width="13.42578125" style="13" customWidth="1"/>
    <col min="15115" max="15115" width="8.140625" style="13" customWidth="1"/>
    <col min="15116" max="15117" width="9.42578125" style="13" customWidth="1"/>
    <col min="15118" max="15360" width="9.140625" style="13"/>
    <col min="15361" max="15361" width="64.85546875" style="13" customWidth="1"/>
    <col min="15362" max="15364" width="11.28515625" style="13" customWidth="1"/>
    <col min="15365" max="15365" width="10.28515625" style="13" customWidth="1"/>
    <col min="15366" max="15366" width="11.140625" style="13" customWidth="1"/>
    <col min="15367" max="15367" width="11.7109375" style="13" customWidth="1"/>
    <col min="15368" max="15368" width="9.140625" style="13"/>
    <col min="15369" max="15369" width="9" style="13" customWidth="1"/>
    <col min="15370" max="15370" width="13.42578125" style="13" customWidth="1"/>
    <col min="15371" max="15371" width="8.140625" style="13" customWidth="1"/>
    <col min="15372" max="15373" width="9.42578125" style="13" customWidth="1"/>
    <col min="15374" max="15616" width="9.140625" style="13"/>
    <col min="15617" max="15617" width="64.85546875" style="13" customWidth="1"/>
    <col min="15618" max="15620" width="11.28515625" style="13" customWidth="1"/>
    <col min="15621" max="15621" width="10.28515625" style="13" customWidth="1"/>
    <col min="15622" max="15622" width="11.140625" style="13" customWidth="1"/>
    <col min="15623" max="15623" width="11.7109375" style="13" customWidth="1"/>
    <col min="15624" max="15624" width="9.140625" style="13"/>
    <col min="15625" max="15625" width="9" style="13" customWidth="1"/>
    <col min="15626" max="15626" width="13.42578125" style="13" customWidth="1"/>
    <col min="15627" max="15627" width="8.140625" style="13" customWidth="1"/>
    <col min="15628" max="15629" width="9.42578125" style="13" customWidth="1"/>
    <col min="15630" max="15872" width="9.140625" style="13"/>
    <col min="15873" max="15873" width="64.85546875" style="13" customWidth="1"/>
    <col min="15874" max="15876" width="11.28515625" style="13" customWidth="1"/>
    <col min="15877" max="15877" width="10.28515625" style="13" customWidth="1"/>
    <col min="15878" max="15878" width="11.140625" style="13" customWidth="1"/>
    <col min="15879" max="15879" width="11.7109375" style="13" customWidth="1"/>
    <col min="15880" max="15880" width="9.140625" style="13"/>
    <col min="15881" max="15881" width="9" style="13" customWidth="1"/>
    <col min="15882" max="15882" width="13.42578125" style="13" customWidth="1"/>
    <col min="15883" max="15883" width="8.140625" style="13" customWidth="1"/>
    <col min="15884" max="15885" width="9.42578125" style="13" customWidth="1"/>
    <col min="15886" max="16128" width="9.140625" style="13"/>
    <col min="16129" max="16129" width="64.85546875" style="13" customWidth="1"/>
    <col min="16130" max="16132" width="11.28515625" style="13" customWidth="1"/>
    <col min="16133" max="16133" width="10.28515625" style="13" customWidth="1"/>
    <col min="16134" max="16134" width="11.140625" style="13" customWidth="1"/>
    <col min="16135" max="16135" width="11.7109375" style="13" customWidth="1"/>
    <col min="16136" max="16136" width="9.140625" style="13"/>
    <col min="16137" max="16137" width="9" style="13" customWidth="1"/>
    <col min="16138" max="16138" width="13.42578125" style="13" customWidth="1"/>
    <col min="16139" max="16139" width="8.140625" style="13" customWidth="1"/>
    <col min="16140" max="16141" width="9.42578125" style="13" customWidth="1"/>
    <col min="16142" max="16384" width="9.140625" style="13"/>
  </cols>
  <sheetData>
    <row r="1" spans="1:20" ht="12.75">
      <c r="A1" s="2" t="s">
        <v>121</v>
      </c>
      <c r="R1" s="45"/>
      <c r="S1" s="104" t="s">
        <v>88</v>
      </c>
    </row>
    <row r="2" spans="1:20">
      <c r="A2" s="15" t="s">
        <v>82</v>
      </c>
      <c r="B2" s="15"/>
      <c r="C2" s="15"/>
      <c r="D2" s="16"/>
      <c r="E2" s="15"/>
      <c r="F2" s="15"/>
      <c r="G2" s="15"/>
      <c r="H2" s="15"/>
      <c r="I2" s="15"/>
      <c r="J2" s="15"/>
      <c r="K2" s="15"/>
      <c r="L2" s="15"/>
      <c r="M2" s="15"/>
    </row>
    <row r="3" spans="1:20">
      <c r="A3" s="17"/>
      <c r="B3" s="17"/>
      <c r="C3" s="17"/>
      <c r="D3" s="18"/>
      <c r="E3" s="17"/>
      <c r="F3" s="17"/>
      <c r="G3" s="17"/>
      <c r="H3" s="17"/>
      <c r="I3" s="17"/>
      <c r="J3" s="17"/>
      <c r="K3" s="17"/>
      <c r="L3" s="17"/>
      <c r="M3" s="17"/>
    </row>
    <row r="4" spans="1:20" s="9" customFormat="1" ht="45">
      <c r="A4" s="27" t="s">
        <v>59</v>
      </c>
      <c r="B4" s="28" t="s">
        <v>0</v>
      </c>
      <c r="C4" s="28" t="s">
        <v>1</v>
      </c>
      <c r="D4" s="28" t="s">
        <v>58</v>
      </c>
      <c r="E4" s="28" t="s">
        <v>2</v>
      </c>
      <c r="F4" s="28" t="s">
        <v>3</v>
      </c>
      <c r="G4" s="28" t="s">
        <v>4</v>
      </c>
      <c r="H4" s="28" t="s">
        <v>5</v>
      </c>
      <c r="I4" s="28" t="s">
        <v>6</v>
      </c>
      <c r="J4" s="28" t="s">
        <v>7</v>
      </c>
      <c r="K4" s="28" t="s">
        <v>8</v>
      </c>
      <c r="L4" s="28" t="s">
        <v>9</v>
      </c>
      <c r="M4" s="29" t="s">
        <v>10</v>
      </c>
      <c r="N4" s="30" t="s">
        <v>44</v>
      </c>
      <c r="O4" s="30" t="s">
        <v>45</v>
      </c>
      <c r="P4" s="30" t="s">
        <v>46</v>
      </c>
      <c r="Q4" s="31" t="s">
        <v>47</v>
      </c>
      <c r="R4" s="30" t="s">
        <v>48</v>
      </c>
      <c r="S4" s="32" t="s">
        <v>63</v>
      </c>
      <c r="T4" s="32" t="s">
        <v>64</v>
      </c>
    </row>
    <row r="5" spans="1:20">
      <c r="A5" s="48" t="s">
        <v>32</v>
      </c>
      <c r="B5" s="49">
        <v>152</v>
      </c>
      <c r="C5" s="49">
        <v>0</v>
      </c>
      <c r="D5" s="50">
        <v>0</v>
      </c>
      <c r="E5" s="49">
        <v>14</v>
      </c>
      <c r="F5" s="49">
        <v>2415</v>
      </c>
      <c r="G5" s="49">
        <v>488</v>
      </c>
      <c r="H5" s="49">
        <v>21222</v>
      </c>
      <c r="I5" s="49">
        <v>5</v>
      </c>
      <c r="J5" s="49">
        <v>161</v>
      </c>
      <c r="K5" s="49">
        <v>0</v>
      </c>
      <c r="L5" s="49">
        <v>645</v>
      </c>
      <c r="M5" s="51">
        <v>25103</v>
      </c>
      <c r="N5" s="4">
        <f>SUM(B5+E5)</f>
        <v>166</v>
      </c>
      <c r="O5" s="4">
        <f>SUM(C5+D5+F5+G5)</f>
        <v>2903</v>
      </c>
      <c r="P5" s="4">
        <f>SUM(H5:L5)</f>
        <v>22033</v>
      </c>
      <c r="Q5" s="11">
        <f>(10*N5)+(3*O5)+P5</f>
        <v>32402</v>
      </c>
      <c r="R5" s="5">
        <f>SUM(Q5/($Q$45+$Q$57))</f>
        <v>1.4867619818048084E-2</v>
      </c>
      <c r="S5" s="4">
        <f>SUM(N5:P5)</f>
        <v>25102</v>
      </c>
      <c r="T5" s="4">
        <f>S5-M5</f>
        <v>-1</v>
      </c>
    </row>
    <row r="6" spans="1:20">
      <c r="A6" s="48" t="s">
        <v>43</v>
      </c>
      <c r="B6" s="49">
        <v>1927</v>
      </c>
      <c r="C6" s="49">
        <v>0</v>
      </c>
      <c r="D6" s="50">
        <v>0</v>
      </c>
      <c r="E6" s="49">
        <v>88</v>
      </c>
      <c r="F6" s="49">
        <v>5754</v>
      </c>
      <c r="G6" s="49">
        <v>724</v>
      </c>
      <c r="H6" s="49">
        <v>11133</v>
      </c>
      <c r="I6" s="49">
        <v>4</v>
      </c>
      <c r="J6" s="49">
        <v>127</v>
      </c>
      <c r="K6" s="49">
        <v>9</v>
      </c>
      <c r="L6" s="49">
        <v>24</v>
      </c>
      <c r="M6" s="51">
        <v>19790</v>
      </c>
      <c r="N6" s="4">
        <f t="shared" ref="N6:N43" si="0">SUM(B6+E6)</f>
        <v>2015</v>
      </c>
      <c r="O6" s="4">
        <f t="shared" ref="O6:O43" si="1">SUM(C6+D6+F6+G6)</f>
        <v>6478</v>
      </c>
      <c r="P6" s="4">
        <f t="shared" ref="P6:P43" si="2">SUM(H6:L6)</f>
        <v>11297</v>
      </c>
      <c r="Q6" s="11">
        <f t="shared" ref="Q6:Q42" si="3">(10*N6)+(3*O6)+P6</f>
        <v>50881</v>
      </c>
      <c r="R6" s="5">
        <f t="shared" ref="R6:R42" si="4">SUM(Q6/($Q$45+$Q$57))</f>
        <v>2.3346687363807933E-2</v>
      </c>
      <c r="S6" s="4">
        <f t="shared" ref="S6:S43" si="5">SUM(N6:P6)</f>
        <v>19790</v>
      </c>
      <c r="T6" s="4">
        <f t="shared" ref="T6:T43" si="6">S6-M6</f>
        <v>0</v>
      </c>
    </row>
    <row r="7" spans="1:20">
      <c r="A7" s="48" t="s">
        <v>20</v>
      </c>
      <c r="B7" s="49">
        <v>104</v>
      </c>
      <c r="C7" s="49">
        <v>0</v>
      </c>
      <c r="D7" s="50">
        <v>743</v>
      </c>
      <c r="E7" s="49">
        <v>21</v>
      </c>
      <c r="F7" s="49">
        <v>1655</v>
      </c>
      <c r="G7" s="49">
        <v>173</v>
      </c>
      <c r="H7" s="49">
        <v>2503</v>
      </c>
      <c r="I7" s="49">
        <v>0</v>
      </c>
      <c r="J7" s="49">
        <v>147</v>
      </c>
      <c r="K7" s="49">
        <v>45</v>
      </c>
      <c r="L7" s="49">
        <v>471</v>
      </c>
      <c r="M7" s="51">
        <v>5861</v>
      </c>
      <c r="N7" s="4">
        <f t="shared" si="0"/>
        <v>125</v>
      </c>
      <c r="O7" s="4">
        <f t="shared" si="1"/>
        <v>2571</v>
      </c>
      <c r="P7" s="4">
        <f t="shared" si="2"/>
        <v>3166</v>
      </c>
      <c r="Q7" s="11">
        <f t="shared" si="3"/>
        <v>12129</v>
      </c>
      <c r="R7" s="5">
        <f t="shared" si="4"/>
        <v>5.565377469696476E-3</v>
      </c>
      <c r="S7" s="4">
        <f t="shared" si="5"/>
        <v>5862</v>
      </c>
      <c r="T7" s="4">
        <f t="shared" si="6"/>
        <v>1</v>
      </c>
    </row>
    <row r="8" spans="1:20">
      <c r="A8" s="23" t="s">
        <v>30</v>
      </c>
      <c r="B8" s="49">
        <v>191</v>
      </c>
      <c r="C8" s="49">
        <v>1</v>
      </c>
      <c r="D8" s="50">
        <v>0</v>
      </c>
      <c r="E8" s="49">
        <v>26</v>
      </c>
      <c r="F8" s="49">
        <v>926</v>
      </c>
      <c r="G8" s="49">
        <v>108</v>
      </c>
      <c r="H8" s="49">
        <v>4708</v>
      </c>
      <c r="I8" s="49">
        <v>46</v>
      </c>
      <c r="J8" s="49">
        <v>180</v>
      </c>
      <c r="K8" s="49">
        <v>520</v>
      </c>
      <c r="L8" s="49">
        <v>1</v>
      </c>
      <c r="M8" s="51">
        <v>6706</v>
      </c>
      <c r="N8" s="4">
        <f t="shared" si="0"/>
        <v>217</v>
      </c>
      <c r="O8" s="4">
        <f t="shared" si="1"/>
        <v>1035</v>
      </c>
      <c r="P8" s="4">
        <f t="shared" si="2"/>
        <v>5455</v>
      </c>
      <c r="Q8" s="11">
        <f t="shared" si="3"/>
        <v>10730</v>
      </c>
      <c r="R8" s="5">
        <f t="shared" si="4"/>
        <v>4.9234479553007821E-3</v>
      </c>
      <c r="S8" s="4">
        <f t="shared" si="5"/>
        <v>6707</v>
      </c>
      <c r="T8" s="4">
        <f t="shared" si="6"/>
        <v>1</v>
      </c>
    </row>
    <row r="9" spans="1:20">
      <c r="A9" s="48" t="s">
        <v>11</v>
      </c>
      <c r="B9" s="49">
        <v>298</v>
      </c>
      <c r="C9" s="49">
        <v>1</v>
      </c>
      <c r="D9" s="50">
        <v>0</v>
      </c>
      <c r="E9" s="49">
        <v>15</v>
      </c>
      <c r="F9" s="49">
        <v>6124</v>
      </c>
      <c r="G9" s="49">
        <v>943</v>
      </c>
      <c r="H9" s="49">
        <v>13342</v>
      </c>
      <c r="I9" s="49">
        <v>1746</v>
      </c>
      <c r="J9" s="49">
        <v>135</v>
      </c>
      <c r="K9" s="49">
        <v>563</v>
      </c>
      <c r="L9" s="49">
        <v>101</v>
      </c>
      <c r="M9" s="51">
        <v>23268</v>
      </c>
      <c r="N9" s="4">
        <f t="shared" si="0"/>
        <v>313</v>
      </c>
      <c r="O9" s="4">
        <f t="shared" si="1"/>
        <v>7068</v>
      </c>
      <c r="P9" s="4">
        <f t="shared" si="2"/>
        <v>15887</v>
      </c>
      <c r="Q9" s="11">
        <f t="shared" si="3"/>
        <v>40221</v>
      </c>
      <c r="R9" s="5">
        <f t="shared" si="4"/>
        <v>1.8455358826668478E-2</v>
      </c>
      <c r="S9" s="4">
        <f t="shared" si="5"/>
        <v>23268</v>
      </c>
      <c r="T9" s="4">
        <f t="shared" si="6"/>
        <v>0</v>
      </c>
    </row>
    <row r="10" spans="1:20">
      <c r="A10" s="48" t="s">
        <v>67</v>
      </c>
      <c r="B10" s="49">
        <v>178</v>
      </c>
      <c r="C10" s="49">
        <v>0</v>
      </c>
      <c r="D10" s="50">
        <v>0</v>
      </c>
      <c r="E10" s="49">
        <v>59</v>
      </c>
      <c r="F10" s="49">
        <v>6066</v>
      </c>
      <c r="G10" s="49">
        <v>369</v>
      </c>
      <c r="H10" s="49">
        <v>9001</v>
      </c>
      <c r="I10" s="49">
        <v>121</v>
      </c>
      <c r="J10" s="49">
        <v>108</v>
      </c>
      <c r="K10" s="49">
        <v>908</v>
      </c>
      <c r="L10" s="49">
        <v>79</v>
      </c>
      <c r="M10" s="51">
        <v>16887</v>
      </c>
      <c r="N10" s="4">
        <f t="shared" si="0"/>
        <v>237</v>
      </c>
      <c r="O10" s="4">
        <f t="shared" si="1"/>
        <v>6435</v>
      </c>
      <c r="P10" s="4">
        <f t="shared" si="2"/>
        <v>10217</v>
      </c>
      <c r="Q10" s="11">
        <f t="shared" si="3"/>
        <v>31892</v>
      </c>
      <c r="R10" s="5">
        <f t="shared" si="4"/>
        <v>1.4633606914301264E-2</v>
      </c>
      <c r="S10" s="4">
        <f t="shared" si="5"/>
        <v>16889</v>
      </c>
      <c r="T10" s="4">
        <f t="shared" si="6"/>
        <v>2</v>
      </c>
    </row>
    <row r="11" spans="1:20">
      <c r="A11" s="48" t="s">
        <v>74</v>
      </c>
      <c r="B11" s="49">
        <v>1222</v>
      </c>
      <c r="C11" s="49">
        <v>0</v>
      </c>
      <c r="D11" s="50">
        <v>43</v>
      </c>
      <c r="E11" s="49">
        <v>142</v>
      </c>
      <c r="F11" s="49">
        <v>3027</v>
      </c>
      <c r="G11" s="49">
        <v>497</v>
      </c>
      <c r="H11" s="49">
        <v>28468</v>
      </c>
      <c r="I11" s="49">
        <v>18</v>
      </c>
      <c r="J11" s="49">
        <v>148</v>
      </c>
      <c r="K11" s="49">
        <v>1046</v>
      </c>
      <c r="L11" s="49">
        <v>118</v>
      </c>
      <c r="M11" s="51">
        <v>34728</v>
      </c>
      <c r="N11" s="4">
        <f t="shared" si="0"/>
        <v>1364</v>
      </c>
      <c r="O11" s="4">
        <f t="shared" si="1"/>
        <v>3567</v>
      </c>
      <c r="P11" s="4">
        <f t="shared" si="2"/>
        <v>29798</v>
      </c>
      <c r="Q11" s="11">
        <f t="shared" si="3"/>
        <v>54139</v>
      </c>
      <c r="R11" s="5">
        <f t="shared" si="4"/>
        <v>2.4841616854802333E-2</v>
      </c>
      <c r="S11" s="4">
        <f t="shared" si="5"/>
        <v>34729</v>
      </c>
      <c r="T11" s="4">
        <f t="shared" si="6"/>
        <v>1</v>
      </c>
    </row>
    <row r="12" spans="1:20">
      <c r="A12" s="48" t="s">
        <v>33</v>
      </c>
      <c r="B12" s="49">
        <v>1215</v>
      </c>
      <c r="C12" s="49">
        <v>0</v>
      </c>
      <c r="D12" s="50">
        <v>444</v>
      </c>
      <c r="E12" s="49">
        <v>59</v>
      </c>
      <c r="F12" s="49">
        <v>8763</v>
      </c>
      <c r="G12" s="49">
        <v>1222</v>
      </c>
      <c r="H12" s="49">
        <v>30909</v>
      </c>
      <c r="I12" s="49">
        <v>469</v>
      </c>
      <c r="J12" s="49">
        <v>76</v>
      </c>
      <c r="K12" s="49">
        <v>0</v>
      </c>
      <c r="L12" s="49">
        <v>308</v>
      </c>
      <c r="M12" s="51">
        <v>43465</v>
      </c>
      <c r="N12" s="4">
        <f t="shared" si="0"/>
        <v>1274</v>
      </c>
      <c r="O12" s="4">
        <f t="shared" si="1"/>
        <v>10429</v>
      </c>
      <c r="P12" s="4">
        <f t="shared" si="2"/>
        <v>31762</v>
      </c>
      <c r="Q12" s="11">
        <f t="shared" si="3"/>
        <v>75789</v>
      </c>
      <c r="R12" s="5">
        <f t="shared" si="4"/>
        <v>3.4775694043270362E-2</v>
      </c>
      <c r="S12" s="4">
        <f t="shared" si="5"/>
        <v>43465</v>
      </c>
      <c r="T12" s="4">
        <f t="shared" si="6"/>
        <v>0</v>
      </c>
    </row>
    <row r="13" spans="1:20">
      <c r="A13" s="48" t="s">
        <v>26</v>
      </c>
      <c r="B13" s="49">
        <v>407</v>
      </c>
      <c r="C13" s="49">
        <v>1</v>
      </c>
      <c r="D13" s="50">
        <v>0</v>
      </c>
      <c r="E13" s="49">
        <v>85</v>
      </c>
      <c r="F13" s="49">
        <v>3458</v>
      </c>
      <c r="G13" s="49">
        <v>531</v>
      </c>
      <c r="H13" s="49">
        <v>13589</v>
      </c>
      <c r="I13" s="49">
        <v>17</v>
      </c>
      <c r="J13" s="49">
        <v>198</v>
      </c>
      <c r="K13" s="49">
        <v>1455</v>
      </c>
      <c r="L13" s="49">
        <v>15</v>
      </c>
      <c r="M13" s="51">
        <v>19756</v>
      </c>
      <c r="N13" s="4">
        <f t="shared" si="0"/>
        <v>492</v>
      </c>
      <c r="O13" s="4">
        <f t="shared" si="1"/>
        <v>3990</v>
      </c>
      <c r="P13" s="4">
        <f t="shared" si="2"/>
        <v>15274</v>
      </c>
      <c r="Q13" s="11">
        <f t="shared" si="3"/>
        <v>32164</v>
      </c>
      <c r="R13" s="5">
        <f t="shared" si="4"/>
        <v>1.4758413796299568E-2</v>
      </c>
      <c r="S13" s="4">
        <f t="shared" si="5"/>
        <v>19756</v>
      </c>
      <c r="T13" s="4">
        <f t="shared" si="6"/>
        <v>0</v>
      </c>
    </row>
    <row r="14" spans="1:20">
      <c r="A14" s="48" t="s">
        <v>71</v>
      </c>
      <c r="B14" s="49">
        <v>181</v>
      </c>
      <c r="C14" s="49">
        <v>1</v>
      </c>
      <c r="D14" s="50">
        <v>0</v>
      </c>
      <c r="E14" s="49">
        <v>13</v>
      </c>
      <c r="F14" s="49">
        <v>4746</v>
      </c>
      <c r="G14" s="49">
        <v>155</v>
      </c>
      <c r="H14" s="49">
        <v>8041</v>
      </c>
      <c r="I14" s="49">
        <v>5</v>
      </c>
      <c r="J14" s="49">
        <v>182</v>
      </c>
      <c r="K14" s="49">
        <v>118</v>
      </c>
      <c r="L14" s="49">
        <v>35</v>
      </c>
      <c r="M14" s="51">
        <v>13477</v>
      </c>
      <c r="N14" s="4">
        <f t="shared" si="0"/>
        <v>194</v>
      </c>
      <c r="O14" s="4">
        <f t="shared" si="1"/>
        <v>4902</v>
      </c>
      <c r="P14" s="4">
        <f t="shared" si="2"/>
        <v>8381</v>
      </c>
      <c r="Q14" s="11">
        <f t="shared" si="3"/>
        <v>25027</v>
      </c>
      <c r="R14" s="5">
        <f t="shared" si="4"/>
        <v>1.1483609690336689E-2</v>
      </c>
      <c r="S14" s="4">
        <f t="shared" si="5"/>
        <v>13477</v>
      </c>
      <c r="T14" s="4">
        <f t="shared" si="6"/>
        <v>0</v>
      </c>
    </row>
    <row r="15" spans="1:20">
      <c r="A15" s="48" t="s">
        <v>68</v>
      </c>
      <c r="B15" s="49">
        <v>559</v>
      </c>
      <c r="C15" s="49">
        <v>2</v>
      </c>
      <c r="D15" s="50">
        <v>655</v>
      </c>
      <c r="E15" s="49">
        <v>24</v>
      </c>
      <c r="F15" s="49">
        <v>3070</v>
      </c>
      <c r="G15" s="49">
        <v>642</v>
      </c>
      <c r="H15" s="49">
        <v>12117</v>
      </c>
      <c r="I15" s="49">
        <v>0</v>
      </c>
      <c r="J15" s="49">
        <v>30</v>
      </c>
      <c r="K15" s="49">
        <v>297</v>
      </c>
      <c r="L15" s="49">
        <v>28</v>
      </c>
      <c r="M15" s="51">
        <v>17422</v>
      </c>
      <c r="N15" s="4">
        <f t="shared" si="0"/>
        <v>583</v>
      </c>
      <c r="O15" s="4">
        <f t="shared" si="1"/>
        <v>4369</v>
      </c>
      <c r="P15" s="4">
        <f t="shared" si="2"/>
        <v>12472</v>
      </c>
      <c r="Q15" s="11">
        <f t="shared" si="3"/>
        <v>31409</v>
      </c>
      <c r="R15" s="5">
        <f t="shared" si="4"/>
        <v>1.4411982928988097E-2</v>
      </c>
      <c r="S15" s="4">
        <f t="shared" si="5"/>
        <v>17424</v>
      </c>
      <c r="T15" s="4">
        <f t="shared" si="6"/>
        <v>2</v>
      </c>
    </row>
    <row r="16" spans="1:20">
      <c r="A16" s="48" t="s">
        <v>21</v>
      </c>
      <c r="B16" s="49">
        <v>1294</v>
      </c>
      <c r="C16" s="49">
        <v>0</v>
      </c>
      <c r="D16" s="50">
        <v>873</v>
      </c>
      <c r="E16" s="49">
        <v>126</v>
      </c>
      <c r="F16" s="49">
        <v>4176</v>
      </c>
      <c r="G16" s="49">
        <v>685</v>
      </c>
      <c r="H16" s="49">
        <v>28557</v>
      </c>
      <c r="I16" s="49">
        <v>0</v>
      </c>
      <c r="J16" s="49">
        <v>298</v>
      </c>
      <c r="K16" s="49">
        <v>158</v>
      </c>
      <c r="L16" s="49">
        <v>484</v>
      </c>
      <c r="M16" s="51">
        <v>36649</v>
      </c>
      <c r="N16" s="4">
        <f t="shared" si="0"/>
        <v>1420</v>
      </c>
      <c r="O16" s="4">
        <f t="shared" si="1"/>
        <v>5734</v>
      </c>
      <c r="P16" s="4">
        <f t="shared" si="2"/>
        <v>29497</v>
      </c>
      <c r="Q16" s="11">
        <f t="shared" si="3"/>
        <v>60899</v>
      </c>
      <c r="R16" s="5">
        <f t="shared" si="4"/>
        <v>2.7943434951524914E-2</v>
      </c>
      <c r="S16" s="4">
        <f t="shared" si="5"/>
        <v>36651</v>
      </c>
      <c r="T16" s="4">
        <f t="shared" si="6"/>
        <v>2</v>
      </c>
    </row>
    <row r="17" spans="1:20">
      <c r="A17" s="48" t="s">
        <v>22</v>
      </c>
      <c r="B17" s="49">
        <v>512</v>
      </c>
      <c r="C17" s="49">
        <v>0</v>
      </c>
      <c r="D17" s="50">
        <v>0</v>
      </c>
      <c r="E17" s="49">
        <v>37</v>
      </c>
      <c r="F17" s="49">
        <v>2428</v>
      </c>
      <c r="G17" s="49">
        <v>235</v>
      </c>
      <c r="H17" s="49">
        <v>10730</v>
      </c>
      <c r="I17" s="49">
        <v>0</v>
      </c>
      <c r="J17" s="49">
        <v>613</v>
      </c>
      <c r="K17" s="49">
        <v>289</v>
      </c>
      <c r="L17" s="49">
        <v>253</v>
      </c>
      <c r="M17" s="51">
        <v>15097</v>
      </c>
      <c r="N17" s="4">
        <f t="shared" si="0"/>
        <v>549</v>
      </c>
      <c r="O17" s="4">
        <f t="shared" si="1"/>
        <v>2663</v>
      </c>
      <c r="P17" s="4">
        <f t="shared" si="2"/>
        <v>11885</v>
      </c>
      <c r="Q17" s="11">
        <f t="shared" si="3"/>
        <v>25364</v>
      </c>
      <c r="R17" s="5">
        <f t="shared" si="4"/>
        <v>1.1638241746341942E-2</v>
      </c>
      <c r="S17" s="4">
        <f t="shared" si="5"/>
        <v>15097</v>
      </c>
      <c r="T17" s="4">
        <f t="shared" si="6"/>
        <v>0</v>
      </c>
    </row>
    <row r="18" spans="1:20">
      <c r="A18" s="48" t="s">
        <v>15</v>
      </c>
      <c r="B18" s="49">
        <v>850</v>
      </c>
      <c r="C18" s="49">
        <v>0</v>
      </c>
      <c r="D18" s="50">
        <v>0</v>
      </c>
      <c r="E18" s="49">
        <v>75</v>
      </c>
      <c r="F18" s="49">
        <v>4571</v>
      </c>
      <c r="G18" s="49">
        <v>304</v>
      </c>
      <c r="H18" s="49">
        <v>22693</v>
      </c>
      <c r="I18" s="49">
        <v>0</v>
      </c>
      <c r="J18" s="49">
        <v>376</v>
      </c>
      <c r="K18" s="49">
        <v>102</v>
      </c>
      <c r="L18" s="49">
        <v>57</v>
      </c>
      <c r="M18" s="51">
        <v>29028</v>
      </c>
      <c r="N18" s="4">
        <f t="shared" si="0"/>
        <v>925</v>
      </c>
      <c r="O18" s="4">
        <f t="shared" si="1"/>
        <v>4875</v>
      </c>
      <c r="P18" s="4">
        <f t="shared" si="2"/>
        <v>23228</v>
      </c>
      <c r="Q18" s="11">
        <f t="shared" si="3"/>
        <v>47103</v>
      </c>
      <c r="R18" s="5">
        <f t="shared" si="4"/>
        <v>2.1613156480757945E-2</v>
      </c>
      <c r="S18" s="4">
        <f t="shared" si="5"/>
        <v>29028</v>
      </c>
      <c r="T18" s="4">
        <f t="shared" si="6"/>
        <v>0</v>
      </c>
    </row>
    <row r="19" spans="1:20">
      <c r="A19" s="48" t="s">
        <v>12</v>
      </c>
      <c r="B19" s="49">
        <v>1028</v>
      </c>
      <c r="C19" s="49">
        <v>0</v>
      </c>
      <c r="D19" s="50">
        <v>0</v>
      </c>
      <c r="E19" s="49">
        <v>302</v>
      </c>
      <c r="F19" s="49">
        <v>5885</v>
      </c>
      <c r="G19" s="49">
        <v>211</v>
      </c>
      <c r="H19" s="49">
        <v>24005</v>
      </c>
      <c r="I19" s="49">
        <v>0</v>
      </c>
      <c r="J19" s="49">
        <v>979</v>
      </c>
      <c r="K19" s="49">
        <v>362</v>
      </c>
      <c r="L19" s="49">
        <v>255</v>
      </c>
      <c r="M19" s="51">
        <v>33027</v>
      </c>
      <c r="N19" s="4">
        <f t="shared" si="0"/>
        <v>1330</v>
      </c>
      <c r="O19" s="4">
        <f t="shared" si="1"/>
        <v>6096</v>
      </c>
      <c r="P19" s="4">
        <f t="shared" si="2"/>
        <v>25601</v>
      </c>
      <c r="Q19" s="11">
        <f t="shared" si="3"/>
        <v>57189</v>
      </c>
      <c r="R19" s="5">
        <f t="shared" si="4"/>
        <v>2.6241105788974504E-2</v>
      </c>
      <c r="S19" s="4">
        <f t="shared" si="5"/>
        <v>33027</v>
      </c>
      <c r="T19" s="4">
        <f t="shared" si="6"/>
        <v>0</v>
      </c>
    </row>
    <row r="20" spans="1:20">
      <c r="A20" s="48" t="s">
        <v>16</v>
      </c>
      <c r="B20" s="49">
        <v>3502</v>
      </c>
      <c r="C20" s="49">
        <v>0</v>
      </c>
      <c r="D20" s="50">
        <v>0</v>
      </c>
      <c r="E20" s="49">
        <v>195</v>
      </c>
      <c r="F20" s="49">
        <v>16252</v>
      </c>
      <c r="G20" s="49">
        <v>1273</v>
      </c>
      <c r="H20" s="49">
        <v>48367</v>
      </c>
      <c r="I20" s="49">
        <v>0</v>
      </c>
      <c r="J20" s="49">
        <v>359</v>
      </c>
      <c r="K20" s="49">
        <v>14</v>
      </c>
      <c r="L20" s="49">
        <v>124</v>
      </c>
      <c r="M20" s="51">
        <v>70085</v>
      </c>
      <c r="N20" s="4">
        <f t="shared" si="0"/>
        <v>3697</v>
      </c>
      <c r="O20" s="4">
        <f t="shared" si="1"/>
        <v>17525</v>
      </c>
      <c r="P20" s="4">
        <f t="shared" si="2"/>
        <v>48864</v>
      </c>
      <c r="Q20" s="11">
        <f t="shared" si="3"/>
        <v>138409</v>
      </c>
      <c r="R20" s="5">
        <f>SUM(Q20/($Q$45+$Q$57))</f>
        <v>6.3508807832733077E-2</v>
      </c>
      <c r="S20" s="4">
        <f t="shared" si="5"/>
        <v>70086</v>
      </c>
      <c r="T20" s="4">
        <f t="shared" si="6"/>
        <v>1</v>
      </c>
    </row>
    <row r="21" spans="1:20">
      <c r="A21" s="48" t="s">
        <v>27</v>
      </c>
      <c r="B21" s="49">
        <v>464</v>
      </c>
      <c r="C21" s="49">
        <v>0</v>
      </c>
      <c r="D21" s="50">
        <v>0</v>
      </c>
      <c r="E21" s="49">
        <v>56</v>
      </c>
      <c r="F21" s="49">
        <v>2209</v>
      </c>
      <c r="G21" s="49">
        <v>472</v>
      </c>
      <c r="H21" s="49">
        <v>13198</v>
      </c>
      <c r="I21" s="49">
        <v>0</v>
      </c>
      <c r="J21" s="49">
        <v>80</v>
      </c>
      <c r="K21" s="49">
        <v>853</v>
      </c>
      <c r="L21" s="49">
        <v>76</v>
      </c>
      <c r="M21" s="51">
        <v>17409</v>
      </c>
      <c r="N21" s="4">
        <f t="shared" si="0"/>
        <v>520</v>
      </c>
      <c r="O21" s="4">
        <f t="shared" si="1"/>
        <v>2681</v>
      </c>
      <c r="P21" s="4">
        <f t="shared" si="2"/>
        <v>14207</v>
      </c>
      <c r="Q21" s="11">
        <f t="shared" si="3"/>
        <v>27450</v>
      </c>
      <c r="R21" s="5">
        <f t="shared" si="4"/>
        <v>1.2595400407549532E-2</v>
      </c>
      <c r="S21" s="4">
        <f t="shared" si="5"/>
        <v>17408</v>
      </c>
      <c r="T21" s="4">
        <f t="shared" si="6"/>
        <v>-1</v>
      </c>
    </row>
    <row r="22" spans="1:20">
      <c r="A22" s="48" t="s">
        <v>23</v>
      </c>
      <c r="B22" s="49">
        <v>1391</v>
      </c>
      <c r="C22" s="49">
        <v>1</v>
      </c>
      <c r="D22" s="50">
        <v>0</v>
      </c>
      <c r="E22" s="49">
        <v>241</v>
      </c>
      <c r="F22" s="49">
        <v>3724</v>
      </c>
      <c r="G22" s="49">
        <v>1261</v>
      </c>
      <c r="H22" s="49">
        <v>30963</v>
      </c>
      <c r="I22" s="49">
        <v>0</v>
      </c>
      <c r="J22" s="49">
        <v>825</v>
      </c>
      <c r="K22" s="49">
        <v>0</v>
      </c>
      <c r="L22" s="49">
        <v>273</v>
      </c>
      <c r="M22" s="51">
        <v>38678</v>
      </c>
      <c r="N22" s="4">
        <f t="shared" si="0"/>
        <v>1632</v>
      </c>
      <c r="O22" s="4">
        <f t="shared" si="1"/>
        <v>4986</v>
      </c>
      <c r="P22" s="4">
        <f t="shared" si="2"/>
        <v>32061</v>
      </c>
      <c r="Q22" s="11">
        <f t="shared" si="3"/>
        <v>63339</v>
      </c>
      <c r="R22" s="5">
        <f t="shared" si="4"/>
        <v>2.9063026098862653E-2</v>
      </c>
      <c r="S22" s="4">
        <f t="shared" si="5"/>
        <v>38679</v>
      </c>
      <c r="T22" s="4">
        <f t="shared" si="6"/>
        <v>1</v>
      </c>
    </row>
    <row r="23" spans="1:20">
      <c r="A23" s="48" t="s">
        <v>17</v>
      </c>
      <c r="B23" s="49">
        <v>1554</v>
      </c>
      <c r="C23" s="49">
        <v>0</v>
      </c>
      <c r="D23" s="50">
        <v>0</v>
      </c>
      <c r="E23" s="49">
        <v>126</v>
      </c>
      <c r="F23" s="49">
        <v>8074</v>
      </c>
      <c r="G23" s="49">
        <v>1275</v>
      </c>
      <c r="H23" s="49">
        <v>38943</v>
      </c>
      <c r="I23" s="49">
        <v>2976</v>
      </c>
      <c r="J23" s="49">
        <v>578</v>
      </c>
      <c r="K23" s="49">
        <v>7</v>
      </c>
      <c r="L23" s="49">
        <v>471</v>
      </c>
      <c r="M23" s="51">
        <v>54004</v>
      </c>
      <c r="N23" s="4">
        <f t="shared" si="0"/>
        <v>1680</v>
      </c>
      <c r="O23" s="4">
        <f t="shared" si="1"/>
        <v>9349</v>
      </c>
      <c r="P23" s="4">
        <f t="shared" si="2"/>
        <v>42975</v>
      </c>
      <c r="Q23" s="11">
        <f t="shared" si="3"/>
        <v>87822</v>
      </c>
      <c r="R23" s="5">
        <f t="shared" si="4"/>
        <v>4.0297022025202731E-2</v>
      </c>
      <c r="S23" s="4">
        <f t="shared" si="5"/>
        <v>54004</v>
      </c>
      <c r="T23" s="4">
        <f t="shared" si="6"/>
        <v>0</v>
      </c>
    </row>
    <row r="24" spans="1:20">
      <c r="A24" s="48" t="s">
        <v>13</v>
      </c>
      <c r="B24" s="49">
        <v>176</v>
      </c>
      <c r="C24" s="49">
        <v>0</v>
      </c>
      <c r="D24" s="50">
        <v>0</v>
      </c>
      <c r="E24" s="49">
        <v>35</v>
      </c>
      <c r="F24" s="49">
        <v>2606</v>
      </c>
      <c r="G24" s="49">
        <v>430</v>
      </c>
      <c r="H24" s="49">
        <v>7905</v>
      </c>
      <c r="I24" s="49">
        <v>255</v>
      </c>
      <c r="J24" s="49">
        <v>215</v>
      </c>
      <c r="K24" s="49">
        <v>550</v>
      </c>
      <c r="L24" s="49">
        <v>46</v>
      </c>
      <c r="M24" s="51">
        <v>12218</v>
      </c>
      <c r="N24" s="4">
        <f t="shared" si="0"/>
        <v>211</v>
      </c>
      <c r="O24" s="4">
        <f t="shared" si="1"/>
        <v>3036</v>
      </c>
      <c r="P24" s="4">
        <f t="shared" si="2"/>
        <v>8971</v>
      </c>
      <c r="Q24" s="11">
        <f t="shared" si="3"/>
        <v>20189</v>
      </c>
      <c r="R24" s="5">
        <f t="shared" si="4"/>
        <v>9.2636990465580146E-3</v>
      </c>
      <c r="S24" s="4">
        <f t="shared" si="5"/>
        <v>12218</v>
      </c>
      <c r="T24" s="4">
        <f t="shared" si="6"/>
        <v>0</v>
      </c>
    </row>
    <row r="25" spans="1:20">
      <c r="A25" s="48" t="s">
        <v>18</v>
      </c>
      <c r="B25" s="49">
        <v>982</v>
      </c>
      <c r="C25" s="49">
        <v>0</v>
      </c>
      <c r="D25" s="50">
        <v>0</v>
      </c>
      <c r="E25" s="49">
        <v>105</v>
      </c>
      <c r="F25" s="49">
        <v>3075</v>
      </c>
      <c r="G25" s="49">
        <v>472</v>
      </c>
      <c r="H25" s="49">
        <v>20907</v>
      </c>
      <c r="I25" s="49">
        <v>128</v>
      </c>
      <c r="J25" s="49">
        <v>1158</v>
      </c>
      <c r="K25" s="49">
        <v>0</v>
      </c>
      <c r="L25" s="49">
        <v>138</v>
      </c>
      <c r="M25" s="51">
        <v>26964</v>
      </c>
      <c r="N25" s="4">
        <f t="shared" si="0"/>
        <v>1087</v>
      </c>
      <c r="O25" s="4">
        <f t="shared" si="1"/>
        <v>3547</v>
      </c>
      <c r="P25" s="4">
        <f t="shared" si="2"/>
        <v>22331</v>
      </c>
      <c r="Q25" s="11">
        <f t="shared" si="3"/>
        <v>43842</v>
      </c>
      <c r="R25" s="5">
        <f>SUM(Q25/($Q$45+$Q$57))</f>
        <v>2.0116850443270912E-2</v>
      </c>
      <c r="S25" s="4">
        <f t="shared" si="5"/>
        <v>26965</v>
      </c>
      <c r="T25" s="4">
        <f t="shared" si="6"/>
        <v>1</v>
      </c>
    </row>
    <row r="26" spans="1:20">
      <c r="A26" s="48" t="s">
        <v>34</v>
      </c>
      <c r="B26" s="49">
        <v>1429</v>
      </c>
      <c r="C26" s="49">
        <v>0</v>
      </c>
      <c r="D26" s="50">
        <v>207</v>
      </c>
      <c r="E26" s="49">
        <v>235</v>
      </c>
      <c r="F26" s="49">
        <v>3295</v>
      </c>
      <c r="G26" s="49">
        <v>377</v>
      </c>
      <c r="H26" s="49">
        <v>16389</v>
      </c>
      <c r="I26" s="49">
        <v>0</v>
      </c>
      <c r="J26" s="49">
        <v>169</v>
      </c>
      <c r="K26" s="49">
        <v>62</v>
      </c>
      <c r="L26" s="49">
        <v>55</v>
      </c>
      <c r="M26" s="51">
        <v>22219</v>
      </c>
      <c r="N26" s="4">
        <f t="shared" si="0"/>
        <v>1664</v>
      </c>
      <c r="O26" s="4">
        <f t="shared" si="1"/>
        <v>3879</v>
      </c>
      <c r="P26" s="4">
        <f t="shared" si="2"/>
        <v>16675</v>
      </c>
      <c r="Q26" s="11">
        <f t="shared" si="3"/>
        <v>44952</v>
      </c>
      <c r="R26" s="5">
        <f>SUM(Q26/($Q$45+$Q$57))</f>
        <v>2.0626172645543409E-2</v>
      </c>
      <c r="S26" s="4">
        <f t="shared" si="5"/>
        <v>22218</v>
      </c>
      <c r="T26" s="4">
        <f t="shared" si="6"/>
        <v>-1</v>
      </c>
    </row>
    <row r="27" spans="1:20">
      <c r="A27" s="48" t="s">
        <v>31</v>
      </c>
      <c r="B27" s="49">
        <v>315</v>
      </c>
      <c r="C27" s="49">
        <v>0</v>
      </c>
      <c r="D27" s="50">
        <v>38</v>
      </c>
      <c r="E27" s="49">
        <v>27</v>
      </c>
      <c r="F27" s="49">
        <v>1809</v>
      </c>
      <c r="G27" s="49">
        <v>167</v>
      </c>
      <c r="H27" s="49">
        <v>8564</v>
      </c>
      <c r="I27" s="49">
        <v>0</v>
      </c>
      <c r="J27" s="49">
        <v>235</v>
      </c>
      <c r="K27" s="49">
        <v>198</v>
      </c>
      <c r="L27" s="49">
        <v>51</v>
      </c>
      <c r="M27" s="51">
        <v>11404</v>
      </c>
      <c r="N27" s="4">
        <f t="shared" si="0"/>
        <v>342</v>
      </c>
      <c r="O27" s="4">
        <f t="shared" si="1"/>
        <v>2014</v>
      </c>
      <c r="P27" s="4">
        <f t="shared" si="2"/>
        <v>9048</v>
      </c>
      <c r="Q27" s="11">
        <f t="shared" si="3"/>
        <v>18510</v>
      </c>
      <c r="R27" s="5">
        <f>SUM(Q27/($Q$45+$Q$57))</f>
        <v>8.4932918595170062E-3</v>
      </c>
      <c r="S27" s="4">
        <f t="shared" si="5"/>
        <v>11404</v>
      </c>
      <c r="T27" s="4">
        <f t="shared" si="6"/>
        <v>0</v>
      </c>
    </row>
    <row r="28" spans="1:20">
      <c r="A28" s="48" t="s">
        <v>35</v>
      </c>
      <c r="B28" s="49">
        <v>3141</v>
      </c>
      <c r="C28" s="49">
        <v>16</v>
      </c>
      <c r="D28" s="50">
        <v>30</v>
      </c>
      <c r="E28" s="49">
        <v>206</v>
      </c>
      <c r="F28" s="49">
        <v>22090</v>
      </c>
      <c r="G28" s="49">
        <v>1504</v>
      </c>
      <c r="H28" s="49">
        <v>26939</v>
      </c>
      <c r="I28" s="49">
        <v>13</v>
      </c>
      <c r="J28" s="49">
        <v>310</v>
      </c>
      <c r="K28" s="49">
        <v>26</v>
      </c>
      <c r="L28" s="49">
        <v>306</v>
      </c>
      <c r="M28" s="51">
        <v>54579</v>
      </c>
      <c r="N28" s="4">
        <f t="shared" si="0"/>
        <v>3347</v>
      </c>
      <c r="O28" s="4">
        <f t="shared" si="1"/>
        <v>23640</v>
      </c>
      <c r="P28" s="4">
        <f t="shared" si="2"/>
        <v>27594</v>
      </c>
      <c r="Q28" s="11">
        <f t="shared" si="3"/>
        <v>131984</v>
      </c>
      <c r="R28" s="5">
        <f>SUM(Q28/($Q$45+$Q$57))</f>
        <v>6.0560704094354004E-2</v>
      </c>
      <c r="S28" s="4">
        <f t="shared" si="5"/>
        <v>54581</v>
      </c>
      <c r="T28" s="4">
        <f t="shared" si="6"/>
        <v>2</v>
      </c>
    </row>
    <row r="29" spans="1:20">
      <c r="A29" s="48" t="s">
        <v>36</v>
      </c>
      <c r="B29" s="49">
        <v>405</v>
      </c>
      <c r="C29" s="49">
        <v>0</v>
      </c>
      <c r="D29" s="50">
        <v>0</v>
      </c>
      <c r="E29" s="49">
        <v>66</v>
      </c>
      <c r="F29" s="49">
        <v>2202</v>
      </c>
      <c r="G29" s="49">
        <v>650</v>
      </c>
      <c r="H29" s="49">
        <v>8817</v>
      </c>
      <c r="I29" s="49">
        <v>6</v>
      </c>
      <c r="J29" s="49">
        <v>468</v>
      </c>
      <c r="K29" s="49">
        <v>255</v>
      </c>
      <c r="L29" s="49">
        <v>89</v>
      </c>
      <c r="M29" s="51">
        <v>12956</v>
      </c>
      <c r="N29" s="4">
        <f t="shared" si="0"/>
        <v>471</v>
      </c>
      <c r="O29" s="4">
        <f t="shared" si="1"/>
        <v>2852</v>
      </c>
      <c r="P29" s="4">
        <f t="shared" si="2"/>
        <v>9635</v>
      </c>
      <c r="Q29" s="11">
        <f t="shared" si="3"/>
        <v>22901</v>
      </c>
      <c r="R29" s="5">
        <f t="shared" si="4"/>
        <v>1.0508097075894056E-2</v>
      </c>
      <c r="S29" s="4">
        <f t="shared" si="5"/>
        <v>12958</v>
      </c>
      <c r="T29" s="4">
        <f t="shared" si="6"/>
        <v>2</v>
      </c>
    </row>
    <row r="30" spans="1:20">
      <c r="A30" s="48" t="s">
        <v>37</v>
      </c>
      <c r="B30" s="49">
        <v>2168</v>
      </c>
      <c r="C30" s="49">
        <v>0</v>
      </c>
      <c r="D30" s="50">
        <v>0</v>
      </c>
      <c r="E30" s="49">
        <v>192</v>
      </c>
      <c r="F30" s="49">
        <v>11489</v>
      </c>
      <c r="G30" s="49">
        <v>429</v>
      </c>
      <c r="H30" s="49">
        <v>32670</v>
      </c>
      <c r="I30" s="49">
        <v>0</v>
      </c>
      <c r="J30" s="49">
        <v>198</v>
      </c>
      <c r="K30" s="49">
        <v>124</v>
      </c>
      <c r="L30" s="49">
        <v>621</v>
      </c>
      <c r="M30" s="51">
        <v>47891</v>
      </c>
      <c r="N30" s="4">
        <f t="shared" si="0"/>
        <v>2360</v>
      </c>
      <c r="O30" s="4">
        <f t="shared" si="1"/>
        <v>11918</v>
      </c>
      <c r="P30" s="4">
        <f t="shared" si="2"/>
        <v>33613</v>
      </c>
      <c r="Q30" s="11">
        <f t="shared" si="3"/>
        <v>92967</v>
      </c>
      <c r="R30" s="5">
        <f t="shared" si="4"/>
        <v>4.2657799260060372E-2</v>
      </c>
      <c r="S30" s="4">
        <f t="shared" si="5"/>
        <v>47891</v>
      </c>
      <c r="T30" s="4">
        <f t="shared" si="6"/>
        <v>0</v>
      </c>
    </row>
    <row r="31" spans="1:20">
      <c r="A31" s="48" t="s">
        <v>38</v>
      </c>
      <c r="B31" s="49">
        <v>1280</v>
      </c>
      <c r="C31" s="49">
        <v>3</v>
      </c>
      <c r="D31" s="50">
        <v>89</v>
      </c>
      <c r="E31" s="49">
        <v>62</v>
      </c>
      <c r="F31" s="49">
        <v>2249</v>
      </c>
      <c r="G31" s="49">
        <v>249</v>
      </c>
      <c r="H31" s="49">
        <v>19829</v>
      </c>
      <c r="I31" s="49">
        <v>5</v>
      </c>
      <c r="J31" s="49">
        <v>29</v>
      </c>
      <c r="K31" s="49">
        <v>1575</v>
      </c>
      <c r="L31" s="49">
        <v>135</v>
      </c>
      <c r="M31" s="51">
        <v>25506</v>
      </c>
      <c r="N31" s="4">
        <f t="shared" si="0"/>
        <v>1342</v>
      </c>
      <c r="O31" s="4">
        <f t="shared" si="1"/>
        <v>2590</v>
      </c>
      <c r="P31" s="4">
        <f t="shared" si="2"/>
        <v>21573</v>
      </c>
      <c r="Q31" s="11">
        <f t="shared" si="3"/>
        <v>42763</v>
      </c>
      <c r="R31" s="5">
        <f t="shared" si="4"/>
        <v>1.9621752554755578E-2</v>
      </c>
      <c r="S31" s="4">
        <f t="shared" si="5"/>
        <v>25505</v>
      </c>
      <c r="T31" s="4">
        <f t="shared" si="6"/>
        <v>-1</v>
      </c>
    </row>
    <row r="32" spans="1:20">
      <c r="A32" s="48" t="s">
        <v>39</v>
      </c>
      <c r="B32" s="49">
        <v>135</v>
      </c>
      <c r="C32" s="49">
        <v>0</v>
      </c>
      <c r="D32" s="50">
        <v>871</v>
      </c>
      <c r="E32" s="49">
        <v>62</v>
      </c>
      <c r="F32" s="49">
        <v>407</v>
      </c>
      <c r="G32" s="49">
        <v>245</v>
      </c>
      <c r="H32" s="49">
        <v>6961</v>
      </c>
      <c r="I32" s="49">
        <v>0</v>
      </c>
      <c r="J32" s="49">
        <v>5</v>
      </c>
      <c r="K32" s="49">
        <v>257</v>
      </c>
      <c r="L32" s="49">
        <v>89</v>
      </c>
      <c r="M32" s="51">
        <v>9032</v>
      </c>
      <c r="N32" s="4">
        <f t="shared" si="0"/>
        <v>197</v>
      </c>
      <c r="O32" s="4">
        <f t="shared" si="1"/>
        <v>1523</v>
      </c>
      <c r="P32" s="4">
        <f>SUM(H32:L32)</f>
        <v>7312</v>
      </c>
      <c r="Q32" s="11">
        <f t="shared" si="3"/>
        <v>13851</v>
      </c>
      <c r="R32" s="5">
        <f t="shared" si="4"/>
        <v>6.3555151564651568E-3</v>
      </c>
      <c r="S32" s="4">
        <f t="shared" si="5"/>
        <v>9032</v>
      </c>
      <c r="T32" s="4">
        <f t="shared" si="6"/>
        <v>0</v>
      </c>
    </row>
    <row r="33" spans="1:20">
      <c r="A33" s="48" t="s">
        <v>40</v>
      </c>
      <c r="B33" s="49">
        <v>3122</v>
      </c>
      <c r="C33" s="49">
        <v>25</v>
      </c>
      <c r="D33" s="50">
        <v>1933</v>
      </c>
      <c r="E33" s="49">
        <v>212</v>
      </c>
      <c r="F33" s="49">
        <v>8625</v>
      </c>
      <c r="G33" s="49">
        <v>708</v>
      </c>
      <c r="H33" s="49">
        <v>28276</v>
      </c>
      <c r="I33" s="49">
        <v>91</v>
      </c>
      <c r="J33" s="49">
        <v>185</v>
      </c>
      <c r="K33" s="49">
        <v>210</v>
      </c>
      <c r="L33" s="49">
        <v>312</v>
      </c>
      <c r="M33" s="51">
        <v>43698</v>
      </c>
      <c r="N33" s="4">
        <f t="shared" si="0"/>
        <v>3334</v>
      </c>
      <c r="O33" s="4">
        <f t="shared" si="1"/>
        <v>11291</v>
      </c>
      <c r="P33" s="4">
        <f t="shared" si="2"/>
        <v>29074</v>
      </c>
      <c r="Q33" s="11">
        <f t="shared" si="3"/>
        <v>96287</v>
      </c>
      <c r="R33" s="5">
        <f t="shared" si="4"/>
        <v>4.4181177378569102E-2</v>
      </c>
      <c r="S33" s="4">
        <f t="shared" si="5"/>
        <v>43699</v>
      </c>
      <c r="T33" s="4">
        <f t="shared" si="6"/>
        <v>1</v>
      </c>
    </row>
    <row r="34" spans="1:20" s="15" customFormat="1">
      <c r="A34" s="48" t="s">
        <v>28</v>
      </c>
      <c r="B34" s="49">
        <v>597</v>
      </c>
      <c r="C34" s="49">
        <v>0</v>
      </c>
      <c r="D34" s="50">
        <v>0</v>
      </c>
      <c r="E34" s="49">
        <v>67</v>
      </c>
      <c r="F34" s="49">
        <v>3006</v>
      </c>
      <c r="G34" s="49">
        <v>578</v>
      </c>
      <c r="H34" s="49">
        <v>19188</v>
      </c>
      <c r="I34" s="49">
        <v>70</v>
      </c>
      <c r="J34" s="49">
        <v>225</v>
      </c>
      <c r="K34" s="49">
        <v>645</v>
      </c>
      <c r="L34" s="49">
        <v>30</v>
      </c>
      <c r="M34" s="51">
        <v>24406</v>
      </c>
      <c r="N34" s="4">
        <f t="shared" si="0"/>
        <v>664</v>
      </c>
      <c r="O34" s="4">
        <f t="shared" si="1"/>
        <v>3584</v>
      </c>
      <c r="P34" s="4">
        <f t="shared" si="2"/>
        <v>20158</v>
      </c>
      <c r="Q34" s="11">
        <f t="shared" si="3"/>
        <v>37550</v>
      </c>
      <c r="R34" s="5">
        <f t="shared" si="4"/>
        <v>1.7229773599398358E-2</v>
      </c>
      <c r="S34" s="4">
        <f t="shared" si="5"/>
        <v>24406</v>
      </c>
      <c r="T34" s="4">
        <f t="shared" si="6"/>
        <v>0</v>
      </c>
    </row>
    <row r="35" spans="1:20">
      <c r="A35" s="48" t="s">
        <v>24</v>
      </c>
      <c r="B35" s="49">
        <v>468</v>
      </c>
      <c r="C35" s="49">
        <v>0</v>
      </c>
      <c r="D35" s="50">
        <v>0</v>
      </c>
      <c r="E35" s="49">
        <v>59</v>
      </c>
      <c r="F35" s="49">
        <v>1614</v>
      </c>
      <c r="G35" s="49">
        <v>362</v>
      </c>
      <c r="H35" s="49">
        <v>9301</v>
      </c>
      <c r="I35" s="49">
        <v>431</v>
      </c>
      <c r="J35" s="49">
        <v>116</v>
      </c>
      <c r="K35" s="49">
        <v>1213</v>
      </c>
      <c r="L35" s="49">
        <v>91</v>
      </c>
      <c r="M35" s="51">
        <v>13655</v>
      </c>
      <c r="N35" s="4">
        <f t="shared" si="0"/>
        <v>527</v>
      </c>
      <c r="O35" s="4">
        <f t="shared" si="1"/>
        <v>1976</v>
      </c>
      <c r="P35" s="4">
        <f t="shared" si="2"/>
        <v>11152</v>
      </c>
      <c r="Q35" s="11">
        <f t="shared" si="3"/>
        <v>22350</v>
      </c>
      <c r="R35" s="5">
        <f t="shared" si="4"/>
        <v>1.0255271370081313E-2</v>
      </c>
      <c r="S35" s="4">
        <f t="shared" si="5"/>
        <v>13655</v>
      </c>
      <c r="T35" s="4">
        <f t="shared" si="6"/>
        <v>0</v>
      </c>
    </row>
    <row r="36" spans="1:20">
      <c r="A36" s="48" t="s">
        <v>41</v>
      </c>
      <c r="B36" s="49">
        <v>2826</v>
      </c>
      <c r="C36" s="49">
        <v>31</v>
      </c>
      <c r="D36" s="50">
        <v>0</v>
      </c>
      <c r="E36" s="49">
        <v>500</v>
      </c>
      <c r="F36" s="49">
        <v>16623</v>
      </c>
      <c r="G36" s="49">
        <v>1020</v>
      </c>
      <c r="H36" s="49">
        <v>32369</v>
      </c>
      <c r="I36" s="49">
        <v>0</v>
      </c>
      <c r="J36" s="49">
        <v>91</v>
      </c>
      <c r="K36" s="49">
        <v>1</v>
      </c>
      <c r="L36" s="49">
        <v>588</v>
      </c>
      <c r="M36" s="51">
        <v>54048</v>
      </c>
      <c r="N36" s="4">
        <f t="shared" si="0"/>
        <v>3326</v>
      </c>
      <c r="O36" s="4">
        <f t="shared" si="1"/>
        <v>17674</v>
      </c>
      <c r="P36" s="4">
        <f t="shared" si="2"/>
        <v>33049</v>
      </c>
      <c r="Q36" s="11">
        <f t="shared" si="3"/>
        <v>119331</v>
      </c>
      <c r="R36" s="5">
        <f t="shared" si="4"/>
        <v>5.4754889837278442E-2</v>
      </c>
      <c r="S36" s="4">
        <f t="shared" si="5"/>
        <v>54049</v>
      </c>
      <c r="T36" s="4">
        <f t="shared" si="6"/>
        <v>1</v>
      </c>
    </row>
    <row r="37" spans="1:20">
      <c r="A37" s="48" t="s">
        <v>29</v>
      </c>
      <c r="B37" s="49">
        <v>1047</v>
      </c>
      <c r="C37" s="49">
        <v>0</v>
      </c>
      <c r="D37" s="50">
        <v>0</v>
      </c>
      <c r="E37" s="49">
        <v>51</v>
      </c>
      <c r="F37" s="49">
        <v>3543</v>
      </c>
      <c r="G37" s="49">
        <v>564</v>
      </c>
      <c r="H37" s="49">
        <v>13946</v>
      </c>
      <c r="I37" s="49">
        <v>333</v>
      </c>
      <c r="J37" s="49">
        <v>1488</v>
      </c>
      <c r="K37" s="49">
        <v>639</v>
      </c>
      <c r="L37" s="49">
        <v>37</v>
      </c>
      <c r="M37" s="51">
        <v>21648</v>
      </c>
      <c r="N37" s="4">
        <f t="shared" si="0"/>
        <v>1098</v>
      </c>
      <c r="O37" s="4">
        <f>SUM(C37+D37+F37+G37)</f>
        <v>4107</v>
      </c>
      <c r="P37" s="4">
        <f t="shared" si="2"/>
        <v>16443</v>
      </c>
      <c r="Q37" s="11">
        <f t="shared" si="3"/>
        <v>39744</v>
      </c>
      <c r="R37" s="5">
        <f t="shared" si="4"/>
        <v>1.8236487934340569E-2</v>
      </c>
      <c r="S37" s="4">
        <f t="shared" si="5"/>
        <v>21648</v>
      </c>
      <c r="T37" s="4">
        <f t="shared" si="6"/>
        <v>0</v>
      </c>
    </row>
    <row r="38" spans="1:20">
      <c r="A38" s="48" t="s">
        <v>65</v>
      </c>
      <c r="B38" s="49">
        <v>1442</v>
      </c>
      <c r="C38" s="49">
        <v>0</v>
      </c>
      <c r="D38" s="50">
        <v>0</v>
      </c>
      <c r="E38" s="49">
        <v>122</v>
      </c>
      <c r="F38" s="49">
        <v>5925</v>
      </c>
      <c r="G38" s="49">
        <v>592</v>
      </c>
      <c r="H38" s="49">
        <v>27007</v>
      </c>
      <c r="I38" s="49">
        <v>0</v>
      </c>
      <c r="J38" s="49">
        <v>69</v>
      </c>
      <c r="K38" s="49">
        <v>661</v>
      </c>
      <c r="L38" s="49">
        <v>210</v>
      </c>
      <c r="M38" s="51">
        <v>36027</v>
      </c>
      <c r="N38" s="4">
        <f t="shared" si="0"/>
        <v>1564</v>
      </c>
      <c r="O38" s="4">
        <f t="shared" si="1"/>
        <v>6517</v>
      </c>
      <c r="P38" s="4">
        <f t="shared" si="2"/>
        <v>27947</v>
      </c>
      <c r="Q38" s="11">
        <f t="shared" si="3"/>
        <v>63138</v>
      </c>
      <c r="R38" s="5">
        <f t="shared" si="4"/>
        <v>2.8970797483856552E-2</v>
      </c>
      <c r="S38" s="4">
        <f t="shared" si="5"/>
        <v>36028</v>
      </c>
      <c r="T38" s="4">
        <f t="shared" si="6"/>
        <v>1</v>
      </c>
    </row>
    <row r="39" spans="1:20">
      <c r="A39" s="48" t="s">
        <v>25</v>
      </c>
      <c r="B39" s="49">
        <v>230</v>
      </c>
      <c r="C39" s="49">
        <v>0</v>
      </c>
      <c r="D39" s="50">
        <v>0</v>
      </c>
      <c r="E39" s="49">
        <v>44</v>
      </c>
      <c r="F39" s="49">
        <v>1325</v>
      </c>
      <c r="G39" s="49">
        <v>31</v>
      </c>
      <c r="H39" s="49">
        <v>9440</v>
      </c>
      <c r="I39" s="49">
        <v>39</v>
      </c>
      <c r="J39" s="49">
        <v>169</v>
      </c>
      <c r="K39" s="49">
        <v>472</v>
      </c>
      <c r="L39" s="49">
        <v>107</v>
      </c>
      <c r="M39" s="51">
        <v>11857</v>
      </c>
      <c r="N39" s="4">
        <f t="shared" si="0"/>
        <v>274</v>
      </c>
      <c r="O39" s="4">
        <f t="shared" si="1"/>
        <v>1356</v>
      </c>
      <c r="P39" s="4">
        <f t="shared" si="2"/>
        <v>10227</v>
      </c>
      <c r="Q39" s="11">
        <f t="shared" si="3"/>
        <v>17035</v>
      </c>
      <c r="R39" s="5">
        <f t="shared" si="4"/>
        <v>7.8164898339747272E-3</v>
      </c>
      <c r="S39" s="4">
        <f t="shared" si="5"/>
        <v>11857</v>
      </c>
      <c r="T39" s="4">
        <f t="shared" si="6"/>
        <v>0</v>
      </c>
    </row>
    <row r="40" spans="1:20">
      <c r="A40" s="48" t="s">
        <v>42</v>
      </c>
      <c r="B40" s="49">
        <v>1458</v>
      </c>
      <c r="C40" s="49">
        <v>0</v>
      </c>
      <c r="D40" s="50">
        <v>1649</v>
      </c>
      <c r="E40" s="49">
        <v>95</v>
      </c>
      <c r="F40" s="49">
        <v>3644</v>
      </c>
      <c r="G40" s="49">
        <v>200</v>
      </c>
      <c r="H40" s="49">
        <v>11458</v>
      </c>
      <c r="I40" s="49">
        <v>0</v>
      </c>
      <c r="J40" s="49">
        <v>180</v>
      </c>
      <c r="K40" s="49">
        <v>56</v>
      </c>
      <c r="L40" s="49">
        <v>2</v>
      </c>
      <c r="M40" s="51">
        <v>18741</v>
      </c>
      <c r="N40" s="4">
        <f t="shared" si="0"/>
        <v>1553</v>
      </c>
      <c r="O40" s="4">
        <f t="shared" si="1"/>
        <v>5493</v>
      </c>
      <c r="P40" s="4">
        <f t="shared" si="2"/>
        <v>11696</v>
      </c>
      <c r="Q40" s="11">
        <f t="shared" si="3"/>
        <v>43705</v>
      </c>
      <c r="R40" s="5">
        <f t="shared" si="4"/>
        <v>2.0053988153440883E-2</v>
      </c>
      <c r="S40" s="4">
        <f t="shared" si="5"/>
        <v>18742</v>
      </c>
      <c r="T40" s="4">
        <f t="shared" si="6"/>
        <v>1</v>
      </c>
    </row>
    <row r="41" spans="1:20">
      <c r="A41" s="48" t="s">
        <v>14</v>
      </c>
      <c r="B41" s="49">
        <v>1143</v>
      </c>
      <c r="C41" s="49">
        <v>0</v>
      </c>
      <c r="D41" s="50">
        <v>0</v>
      </c>
      <c r="E41" s="49">
        <v>93</v>
      </c>
      <c r="F41" s="49">
        <v>4624</v>
      </c>
      <c r="G41" s="49">
        <v>326</v>
      </c>
      <c r="H41" s="49">
        <v>18821</v>
      </c>
      <c r="I41" s="49">
        <v>0</v>
      </c>
      <c r="J41" s="49">
        <v>195</v>
      </c>
      <c r="K41" s="49">
        <v>264</v>
      </c>
      <c r="L41" s="49">
        <v>463</v>
      </c>
      <c r="M41" s="51">
        <v>25931</v>
      </c>
      <c r="N41" s="4">
        <f t="shared" si="0"/>
        <v>1236</v>
      </c>
      <c r="O41" s="4">
        <f t="shared" si="1"/>
        <v>4950</v>
      </c>
      <c r="P41" s="4">
        <f t="shared" si="2"/>
        <v>19743</v>
      </c>
      <c r="Q41" s="11">
        <f t="shared" si="3"/>
        <v>46953</v>
      </c>
      <c r="R41" s="5">
        <f t="shared" si="4"/>
        <v>2.1544329156126526E-2</v>
      </c>
      <c r="S41" s="4">
        <f t="shared" si="5"/>
        <v>25929</v>
      </c>
      <c r="T41" s="4">
        <f t="shared" si="6"/>
        <v>-2</v>
      </c>
    </row>
    <row r="42" spans="1:20">
      <c r="A42" s="48" t="s">
        <v>19</v>
      </c>
      <c r="B42" s="49">
        <v>408</v>
      </c>
      <c r="C42" s="49">
        <v>0</v>
      </c>
      <c r="D42" s="50">
        <v>0</v>
      </c>
      <c r="E42" s="49">
        <v>47</v>
      </c>
      <c r="F42" s="49">
        <v>3264</v>
      </c>
      <c r="G42" s="49">
        <v>349</v>
      </c>
      <c r="H42" s="49">
        <v>15815</v>
      </c>
      <c r="I42" s="49">
        <v>0</v>
      </c>
      <c r="J42" s="49">
        <v>1136</v>
      </c>
      <c r="K42" s="49">
        <v>17</v>
      </c>
      <c r="L42" s="49">
        <v>201</v>
      </c>
      <c r="M42" s="51">
        <v>21235</v>
      </c>
      <c r="N42" s="4">
        <f t="shared" si="0"/>
        <v>455</v>
      </c>
      <c r="O42" s="4">
        <f t="shared" si="1"/>
        <v>3613</v>
      </c>
      <c r="P42" s="4">
        <f t="shared" si="2"/>
        <v>17169</v>
      </c>
      <c r="Q42" s="11">
        <f t="shared" si="3"/>
        <v>32558</v>
      </c>
      <c r="R42" s="5">
        <f t="shared" si="4"/>
        <v>1.493920023566476E-2</v>
      </c>
      <c r="S42" s="4">
        <f t="shared" si="5"/>
        <v>21237</v>
      </c>
      <c r="T42" s="4">
        <f t="shared" si="6"/>
        <v>2</v>
      </c>
    </row>
    <row r="43" spans="1:20">
      <c r="A43" s="48" t="s">
        <v>66</v>
      </c>
      <c r="B43" s="49">
        <v>867</v>
      </c>
      <c r="C43" s="49">
        <v>0</v>
      </c>
      <c r="D43" s="50">
        <v>0</v>
      </c>
      <c r="E43" s="49">
        <v>182</v>
      </c>
      <c r="F43" s="49">
        <v>4381</v>
      </c>
      <c r="G43" s="49">
        <v>394</v>
      </c>
      <c r="H43" s="49">
        <v>28331</v>
      </c>
      <c r="I43" s="49">
        <v>20</v>
      </c>
      <c r="J43" s="49">
        <v>1574</v>
      </c>
      <c r="K43" s="49">
        <v>850</v>
      </c>
      <c r="L43" s="49">
        <v>164</v>
      </c>
      <c r="M43" s="51">
        <v>36764</v>
      </c>
      <c r="N43" s="4">
        <f t="shared" si="0"/>
        <v>1049</v>
      </c>
      <c r="O43" s="4">
        <f t="shared" si="1"/>
        <v>4775</v>
      </c>
      <c r="P43" s="4">
        <f t="shared" si="2"/>
        <v>30939</v>
      </c>
      <c r="Q43" s="11">
        <f>(10*N43)+(3*O43)+P43</f>
        <v>55754</v>
      </c>
      <c r="R43" s="5">
        <f>SUM(Q43/($Q$45+$Q$57))</f>
        <v>2.5582657716667272E-2</v>
      </c>
      <c r="S43" s="4">
        <f t="shared" si="5"/>
        <v>36763</v>
      </c>
      <c r="T43" s="4">
        <f t="shared" si="6"/>
        <v>-1</v>
      </c>
    </row>
    <row r="44" spans="1:20">
      <c r="A44" s="48"/>
      <c r="B44" s="49"/>
      <c r="C44" s="49"/>
      <c r="D44" s="50"/>
      <c r="E44" s="49"/>
      <c r="F44" s="49"/>
      <c r="G44" s="49"/>
      <c r="H44" s="49"/>
      <c r="I44" s="49"/>
      <c r="J44" s="49"/>
      <c r="K44" s="49"/>
      <c r="L44" s="49"/>
      <c r="M44" s="51"/>
    </row>
    <row r="45" spans="1:20">
      <c r="A45" s="34" t="s">
        <v>72</v>
      </c>
      <c r="B45" s="52">
        <f t="shared" ref="B45:P45" si="7">SUM(B5:B43)</f>
        <v>40668</v>
      </c>
      <c r="C45" s="52">
        <f t="shared" si="7"/>
        <v>82</v>
      </c>
      <c r="D45" s="52">
        <f t="shared" si="7"/>
        <v>7575</v>
      </c>
      <c r="E45" s="52">
        <f t="shared" si="7"/>
        <v>4166</v>
      </c>
      <c r="F45" s="52">
        <f t="shared" si="7"/>
        <v>199119</v>
      </c>
      <c r="G45" s="52">
        <f t="shared" si="7"/>
        <v>21215</v>
      </c>
      <c r="H45" s="52">
        <f t="shared" si="7"/>
        <v>735422</v>
      </c>
      <c r="I45" s="52">
        <f t="shared" si="7"/>
        <v>6798</v>
      </c>
      <c r="J45" s="52">
        <f t="shared" si="7"/>
        <v>13815</v>
      </c>
      <c r="K45" s="52">
        <f t="shared" si="7"/>
        <v>14821</v>
      </c>
      <c r="L45" s="52">
        <f t="shared" si="7"/>
        <v>7553</v>
      </c>
      <c r="M45" s="52">
        <f t="shared" si="7"/>
        <v>1051219</v>
      </c>
      <c r="N45" s="52">
        <f t="shared" si="7"/>
        <v>44834</v>
      </c>
      <c r="O45" s="52">
        <f t="shared" si="7"/>
        <v>227991</v>
      </c>
      <c r="P45" s="52">
        <f t="shared" si="7"/>
        <v>778409</v>
      </c>
      <c r="Q45" s="52">
        <f t="shared" ref="Q45:T45" si="8">SUM(Q5:Q43)</f>
        <v>1910722</v>
      </c>
      <c r="R45" s="53">
        <f t="shared" si="8"/>
        <v>0.87673255582928433</v>
      </c>
      <c r="S45" s="54">
        <f>SUM(S5:S43)</f>
        <v>1051234</v>
      </c>
      <c r="T45" s="54">
        <f t="shared" si="8"/>
        <v>15</v>
      </c>
    </row>
    <row r="46" spans="1:20">
      <c r="A46" s="55" t="s">
        <v>83</v>
      </c>
      <c r="B46" s="54">
        <v>41493</v>
      </c>
      <c r="C46" s="54">
        <v>222</v>
      </c>
      <c r="D46" s="54">
        <v>7199</v>
      </c>
      <c r="E46" s="54">
        <v>4390</v>
      </c>
      <c r="F46" s="54">
        <v>202062</v>
      </c>
      <c r="G46" s="54">
        <v>27158</v>
      </c>
      <c r="H46" s="54">
        <v>760687</v>
      </c>
      <c r="I46" s="54">
        <v>7737</v>
      </c>
      <c r="J46" s="54">
        <v>36605</v>
      </c>
      <c r="K46" s="54">
        <v>14250</v>
      </c>
      <c r="L46" s="54">
        <v>7501</v>
      </c>
      <c r="M46" s="54">
        <v>1109303</v>
      </c>
      <c r="N46" s="56"/>
      <c r="O46" s="56"/>
      <c r="P46" s="56"/>
      <c r="Q46" s="56"/>
      <c r="R46" s="56"/>
      <c r="S46" s="56"/>
      <c r="T46" s="56"/>
    </row>
    <row r="47" spans="1:20">
      <c r="A47" s="55" t="s">
        <v>84</v>
      </c>
      <c r="B47" s="57">
        <f>(B45-B46)/B45</f>
        <v>-2.0286220123930363E-2</v>
      </c>
      <c r="C47" s="57">
        <f>(C45-C46)/C45</f>
        <v>-1.7073170731707317</v>
      </c>
      <c r="D47" s="57">
        <f t="shared" ref="D47:M47" si="9">(D45-D46)/D45</f>
        <v>4.9636963696369635E-2</v>
      </c>
      <c r="E47" s="57">
        <f t="shared" si="9"/>
        <v>-5.3768602976476239E-2</v>
      </c>
      <c r="F47" s="57">
        <f t="shared" si="9"/>
        <v>-1.4780106368553479E-2</v>
      </c>
      <c r="G47" s="57">
        <f t="shared" si="9"/>
        <v>-0.28013198208814516</v>
      </c>
      <c r="H47" s="57">
        <f t="shared" si="9"/>
        <v>-3.4354425078390365E-2</v>
      </c>
      <c r="I47" s="57">
        <f t="shared" si="9"/>
        <v>-0.1381288614298323</v>
      </c>
      <c r="J47" s="57">
        <f t="shared" si="9"/>
        <v>-1.6496561708288093</v>
      </c>
      <c r="K47" s="57">
        <f t="shared" si="9"/>
        <v>3.8526415221644961E-2</v>
      </c>
      <c r="L47" s="57">
        <f t="shared" si="9"/>
        <v>6.8846815834767644E-3</v>
      </c>
      <c r="M47" s="57">
        <f t="shared" si="9"/>
        <v>-5.5253948035566325E-2</v>
      </c>
      <c r="N47" s="56"/>
      <c r="O47" s="56"/>
      <c r="P47" s="56"/>
      <c r="Q47" s="56"/>
      <c r="R47" s="56"/>
      <c r="S47" s="56"/>
      <c r="T47" s="56"/>
    </row>
    <row r="48" spans="1:20">
      <c r="A48" s="58"/>
      <c r="B48" s="59"/>
      <c r="C48" s="59"/>
      <c r="D48" s="59"/>
      <c r="E48" s="59"/>
      <c r="F48" s="59"/>
      <c r="G48" s="59"/>
      <c r="H48" s="59"/>
      <c r="I48" s="59"/>
      <c r="J48" s="59"/>
      <c r="K48" s="59"/>
      <c r="L48" s="59"/>
      <c r="M48" s="59"/>
      <c r="N48" s="56"/>
      <c r="O48" s="56"/>
      <c r="P48" s="56"/>
      <c r="Q48" s="56"/>
      <c r="R48" s="56"/>
      <c r="S48" s="56"/>
      <c r="T48" s="56"/>
    </row>
    <row r="49" spans="1:20" s="65" customFormat="1">
      <c r="A49" s="60" t="s">
        <v>56</v>
      </c>
      <c r="B49" s="61"/>
      <c r="C49" s="61"/>
      <c r="D49" s="61"/>
      <c r="E49" s="61"/>
      <c r="F49" s="61"/>
      <c r="G49" s="61"/>
      <c r="H49" s="61"/>
      <c r="I49" s="61"/>
      <c r="J49" s="61"/>
      <c r="K49" s="61"/>
      <c r="L49" s="61"/>
      <c r="M49" s="62">
        <v>20270</v>
      </c>
      <c r="N49" s="61">
        <v>760</v>
      </c>
      <c r="O49" s="61">
        <v>3395</v>
      </c>
      <c r="P49" s="61">
        <v>16115</v>
      </c>
      <c r="Q49" s="61">
        <f>(10*N49)+(3*O49)+P49</f>
        <v>33900</v>
      </c>
      <c r="R49" s="63">
        <f t="shared" ref="R49:R56" si="10">SUM(Q49/($Q$45+$Q$57))</f>
        <v>1.5554975366700514E-2</v>
      </c>
      <c r="S49" s="61">
        <f>SUM(N49:P49)</f>
        <v>20270</v>
      </c>
      <c r="T49" s="64">
        <f>S49-M49</f>
        <v>0</v>
      </c>
    </row>
    <row r="50" spans="1:20" s="65" customFormat="1">
      <c r="A50" s="60" t="s">
        <v>54</v>
      </c>
      <c r="B50" s="61"/>
      <c r="C50" s="61"/>
      <c r="D50" s="61"/>
      <c r="E50" s="61"/>
      <c r="F50" s="61"/>
      <c r="G50" s="61"/>
      <c r="H50" s="61"/>
      <c r="I50" s="61"/>
      <c r="J50" s="61"/>
      <c r="K50" s="61"/>
      <c r="L50" s="61"/>
      <c r="M50" s="62">
        <v>2520</v>
      </c>
      <c r="N50" s="61">
        <v>235</v>
      </c>
      <c r="O50" s="61">
        <v>500</v>
      </c>
      <c r="P50" s="61">
        <v>1785</v>
      </c>
      <c r="Q50" s="61">
        <f>(10*N50)+(3*O50)+P50</f>
        <v>5635</v>
      </c>
      <c r="R50" s="63">
        <f t="shared" si="10"/>
        <v>2.5856131619869439E-3</v>
      </c>
      <c r="S50" s="61">
        <f>SUM(N50:P50)</f>
        <v>2520</v>
      </c>
      <c r="T50" s="64">
        <f t="shared" ref="T50:T56" si="11">S50-M50</f>
        <v>0</v>
      </c>
    </row>
    <row r="51" spans="1:20" s="65" customFormat="1">
      <c r="A51" s="60" t="s">
        <v>51</v>
      </c>
      <c r="B51" s="61"/>
      <c r="C51" s="61"/>
      <c r="D51" s="61"/>
      <c r="E51" s="61"/>
      <c r="F51" s="61"/>
      <c r="G51" s="61"/>
      <c r="H51" s="61"/>
      <c r="I51" s="61"/>
      <c r="J51" s="61"/>
      <c r="K51" s="61"/>
      <c r="L51" s="61"/>
      <c r="M51" s="62">
        <v>18830</v>
      </c>
      <c r="N51" s="61">
        <v>910</v>
      </c>
      <c r="O51" s="61">
        <v>4535</v>
      </c>
      <c r="P51" s="61">
        <v>13385</v>
      </c>
      <c r="Q51" s="61">
        <f t="shared" ref="Q51:Q54" si="12">(10*N51)+(3*O51)+P51</f>
        <v>36090</v>
      </c>
      <c r="R51" s="63">
        <f t="shared" si="10"/>
        <v>1.6559854306319219E-2</v>
      </c>
      <c r="S51" s="61">
        <f t="shared" ref="S51:S56" si="13">SUM(N51:P51)</f>
        <v>18830</v>
      </c>
      <c r="T51" s="64">
        <f t="shared" si="11"/>
        <v>0</v>
      </c>
    </row>
    <row r="52" spans="1:20" s="65" customFormat="1">
      <c r="A52" s="60" t="s">
        <v>49</v>
      </c>
      <c r="B52" s="61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2">
        <v>34200</v>
      </c>
      <c r="N52" s="61">
        <v>2260</v>
      </c>
      <c r="O52" s="61">
        <v>9340</v>
      </c>
      <c r="P52" s="61">
        <v>22600</v>
      </c>
      <c r="Q52" s="61">
        <f t="shared" si="12"/>
        <v>73220</v>
      </c>
      <c r="R52" s="63">
        <f t="shared" si="10"/>
        <v>3.3596911396749606E-2</v>
      </c>
      <c r="S52" s="61">
        <f t="shared" si="13"/>
        <v>34200</v>
      </c>
      <c r="T52" s="64">
        <f t="shared" si="11"/>
        <v>0</v>
      </c>
    </row>
    <row r="53" spans="1:20" s="65" customFormat="1">
      <c r="A53" s="60" t="s">
        <v>53</v>
      </c>
      <c r="B53" s="61"/>
      <c r="C53" s="61"/>
      <c r="D53" s="61"/>
      <c r="E53" s="61"/>
      <c r="F53" s="61"/>
      <c r="G53" s="61"/>
      <c r="H53" s="61"/>
      <c r="I53" s="61"/>
      <c r="J53" s="61"/>
      <c r="K53" s="61"/>
      <c r="L53" s="61"/>
      <c r="M53" s="62">
        <v>14890</v>
      </c>
      <c r="N53" s="61">
        <v>885</v>
      </c>
      <c r="O53" s="61">
        <v>4875</v>
      </c>
      <c r="P53" s="61">
        <v>9125</v>
      </c>
      <c r="Q53" s="61">
        <f t="shared" si="12"/>
        <v>32600</v>
      </c>
      <c r="R53" s="63">
        <f t="shared" si="10"/>
        <v>1.4958471886561556E-2</v>
      </c>
      <c r="S53" s="61">
        <f t="shared" si="13"/>
        <v>14885</v>
      </c>
      <c r="T53" s="64">
        <f t="shared" si="11"/>
        <v>-5</v>
      </c>
    </row>
    <row r="54" spans="1:20" s="65" customFormat="1">
      <c r="A54" s="60" t="s">
        <v>55</v>
      </c>
      <c r="B54" s="61"/>
      <c r="C54" s="61"/>
      <c r="D54" s="61"/>
      <c r="E54" s="61"/>
      <c r="F54" s="61"/>
      <c r="G54" s="61"/>
      <c r="H54" s="61"/>
      <c r="I54" s="61"/>
      <c r="J54" s="61"/>
      <c r="K54" s="61"/>
      <c r="L54" s="61"/>
      <c r="M54" s="62">
        <v>18900</v>
      </c>
      <c r="N54" s="61">
        <v>1295</v>
      </c>
      <c r="O54" s="61">
        <v>2190</v>
      </c>
      <c r="P54" s="61">
        <v>15420</v>
      </c>
      <c r="Q54" s="61">
        <f t="shared" si="12"/>
        <v>34940</v>
      </c>
      <c r="R54" s="63">
        <f t="shared" si="10"/>
        <v>1.603217815081168E-2</v>
      </c>
      <c r="S54" s="61">
        <f t="shared" si="13"/>
        <v>18905</v>
      </c>
      <c r="T54" s="64">
        <f t="shared" si="11"/>
        <v>5</v>
      </c>
    </row>
    <row r="55" spans="1:20" s="65" customFormat="1">
      <c r="A55" s="60" t="s">
        <v>50</v>
      </c>
      <c r="B55" s="61"/>
      <c r="C55" s="61"/>
      <c r="D55" s="61"/>
      <c r="E55" s="61"/>
      <c r="F55" s="61"/>
      <c r="G55" s="61"/>
      <c r="H55" s="61"/>
      <c r="I55" s="61"/>
      <c r="J55" s="61"/>
      <c r="K55" s="61"/>
      <c r="L55" s="61"/>
      <c r="M55" s="62">
        <v>10610</v>
      </c>
      <c r="N55" s="61">
        <v>515</v>
      </c>
      <c r="O55" s="61">
        <v>2545</v>
      </c>
      <c r="P55" s="61">
        <v>7550</v>
      </c>
      <c r="Q55" s="61">
        <f>(10*N55)+(3*O55)+P55</f>
        <v>20335</v>
      </c>
      <c r="R55" s="63">
        <f t="shared" si="10"/>
        <v>9.3306909758659289E-3</v>
      </c>
      <c r="S55" s="61">
        <f t="shared" si="13"/>
        <v>10610</v>
      </c>
      <c r="T55" s="64">
        <f t="shared" si="11"/>
        <v>0</v>
      </c>
    </row>
    <row r="56" spans="1:20" s="65" customFormat="1">
      <c r="A56" s="60" t="s">
        <v>52</v>
      </c>
      <c r="B56" s="61"/>
      <c r="C56" s="61"/>
      <c r="D56" s="61"/>
      <c r="E56" s="61"/>
      <c r="F56" s="61"/>
      <c r="G56" s="61"/>
      <c r="H56" s="61"/>
      <c r="I56" s="61"/>
      <c r="J56" s="61"/>
      <c r="K56" s="61"/>
      <c r="L56" s="61"/>
      <c r="M56" s="62">
        <v>17970</v>
      </c>
      <c r="N56" s="61">
        <v>890</v>
      </c>
      <c r="O56" s="61">
        <v>2975</v>
      </c>
      <c r="P56" s="61">
        <v>14100</v>
      </c>
      <c r="Q56" s="61">
        <f t="shared" ref="Q56" si="14">(10*N56)+(3*O56)+P56</f>
        <v>31925</v>
      </c>
      <c r="R56" s="63">
        <f t="shared" si="10"/>
        <v>1.4648748925720175E-2</v>
      </c>
      <c r="S56" s="61">
        <f t="shared" si="13"/>
        <v>17965</v>
      </c>
      <c r="T56" s="64">
        <f t="shared" si="11"/>
        <v>-5</v>
      </c>
    </row>
    <row r="57" spans="1:20" s="65" customFormat="1">
      <c r="A57" s="66" t="s">
        <v>73</v>
      </c>
      <c r="B57" s="67"/>
      <c r="C57" s="67"/>
      <c r="D57" s="67"/>
      <c r="E57" s="67"/>
      <c r="F57" s="67"/>
      <c r="G57" s="67"/>
      <c r="H57" s="67"/>
      <c r="I57" s="67"/>
      <c r="J57" s="67"/>
      <c r="K57" s="67"/>
      <c r="L57" s="67"/>
      <c r="M57" s="67">
        <f t="shared" ref="M57:S57" si="15">SUM(M49:M56)</f>
        <v>138190</v>
      </c>
      <c r="N57" s="67">
        <f t="shared" si="15"/>
        <v>7750</v>
      </c>
      <c r="O57" s="67">
        <f t="shared" si="15"/>
        <v>30355</v>
      </c>
      <c r="P57" s="67">
        <f t="shared" si="15"/>
        <v>100080</v>
      </c>
      <c r="Q57" s="67">
        <f t="shared" si="15"/>
        <v>268645</v>
      </c>
      <c r="R57" s="68">
        <f t="shared" si="15"/>
        <v>0.12326744417071563</v>
      </c>
      <c r="S57" s="61">
        <f t="shared" si="15"/>
        <v>138185</v>
      </c>
      <c r="T57" s="61">
        <f t="shared" ref="T57" si="16">SUM(T49:T56)</f>
        <v>-5</v>
      </c>
    </row>
    <row r="58" spans="1:20">
      <c r="A58" s="69"/>
      <c r="B58" s="70"/>
      <c r="C58" s="70"/>
      <c r="D58" s="70"/>
      <c r="E58" s="70"/>
      <c r="F58" s="70"/>
      <c r="G58" s="70"/>
      <c r="H58" s="70"/>
      <c r="I58" s="70"/>
      <c r="J58" s="70"/>
      <c r="K58" s="70"/>
      <c r="L58" s="70"/>
      <c r="M58" s="70"/>
      <c r="N58" s="70"/>
      <c r="O58" s="70"/>
      <c r="P58" s="70"/>
      <c r="Q58" s="70"/>
      <c r="R58" s="70"/>
      <c r="S58" s="70"/>
      <c r="T58" s="70"/>
    </row>
    <row r="59" spans="1:20" s="65" customFormat="1">
      <c r="A59" s="71" t="s">
        <v>57</v>
      </c>
      <c r="B59" s="72"/>
      <c r="C59" s="72"/>
      <c r="D59" s="73"/>
      <c r="E59" s="72"/>
      <c r="F59" s="72"/>
      <c r="G59" s="72"/>
      <c r="H59" s="72"/>
      <c r="I59" s="72"/>
      <c r="J59" s="72"/>
      <c r="K59" s="72"/>
      <c r="L59" s="72"/>
      <c r="M59" s="72">
        <f>SUM(M45,M57)</f>
        <v>1189409</v>
      </c>
      <c r="N59" s="72">
        <f t="shared" ref="N59:S59" si="17">SUM(N45,N57)</f>
        <v>52584</v>
      </c>
      <c r="O59" s="72">
        <f t="shared" si="17"/>
        <v>258346</v>
      </c>
      <c r="P59" s="72">
        <f t="shared" si="17"/>
        <v>878489</v>
      </c>
      <c r="Q59" s="72">
        <f t="shared" si="17"/>
        <v>2179367</v>
      </c>
      <c r="R59" s="74">
        <f t="shared" si="17"/>
        <v>1</v>
      </c>
      <c r="S59" s="61">
        <f t="shared" si="17"/>
        <v>1189419</v>
      </c>
      <c r="T59" s="61">
        <f t="shared" ref="T59" si="18">SUM(T45,T57)</f>
        <v>10</v>
      </c>
    </row>
    <row r="60" spans="1:20">
      <c r="A60" s="75"/>
      <c r="B60" s="56"/>
      <c r="C60" s="56"/>
      <c r="D60" s="7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6"/>
      <c r="R60" s="56"/>
      <c r="S60" s="56"/>
      <c r="T60" s="56"/>
    </row>
    <row r="61" spans="1:20">
      <c r="A61" s="55" t="s">
        <v>69</v>
      </c>
      <c r="B61" s="56"/>
      <c r="C61" s="56"/>
      <c r="D61" s="7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6"/>
      <c r="R61" s="56"/>
      <c r="S61" s="56"/>
      <c r="T61" s="56"/>
    </row>
    <row r="62" spans="1:20">
      <c r="A62" s="55" t="s">
        <v>70</v>
      </c>
      <c r="B62" s="56"/>
      <c r="C62" s="56"/>
      <c r="D62" s="76"/>
      <c r="E62" s="56"/>
      <c r="F62" s="56"/>
      <c r="G62" s="56"/>
      <c r="H62" s="56"/>
      <c r="I62" s="56"/>
      <c r="J62" s="56"/>
      <c r="K62" s="56"/>
      <c r="L62" s="56"/>
      <c r="M62" s="56"/>
      <c r="N62" s="56"/>
      <c r="O62" s="56"/>
      <c r="P62" s="56"/>
      <c r="Q62" s="56"/>
      <c r="R62" s="56"/>
      <c r="S62" s="56"/>
      <c r="T62" s="56"/>
    </row>
    <row r="63" spans="1:20">
      <c r="A63" s="55" t="s">
        <v>62</v>
      </c>
      <c r="B63" s="56"/>
      <c r="C63" s="56"/>
      <c r="D63" s="76"/>
      <c r="E63" s="56"/>
      <c r="F63" s="56"/>
      <c r="G63" s="56"/>
      <c r="H63" s="56"/>
      <c r="I63" s="56"/>
      <c r="J63" s="56"/>
      <c r="K63" s="56"/>
      <c r="L63" s="56"/>
      <c r="M63" s="56"/>
      <c r="N63" s="56"/>
      <c r="O63" s="56"/>
      <c r="P63" s="56"/>
      <c r="Q63" s="56"/>
      <c r="R63" s="56"/>
      <c r="S63" s="56"/>
      <c r="T63" s="56"/>
    </row>
    <row r="64" spans="1:20">
      <c r="A64" s="58"/>
      <c r="B64" s="56"/>
      <c r="C64" s="56"/>
      <c r="D64" s="76"/>
      <c r="E64" s="56"/>
      <c r="F64" s="56"/>
      <c r="G64" s="56"/>
      <c r="H64" s="56"/>
      <c r="I64" s="56"/>
      <c r="J64" s="56"/>
      <c r="K64" s="56"/>
      <c r="L64" s="56"/>
      <c r="M64" s="56"/>
      <c r="N64" s="56"/>
      <c r="O64" s="56"/>
      <c r="P64" s="56"/>
      <c r="Q64" s="56"/>
      <c r="R64" s="56"/>
      <c r="S64" s="56"/>
      <c r="T64" s="56"/>
    </row>
  </sheetData>
  <autoFilter ref="A4:M4" xr:uid="{37651716-FA10-EA44-8D82-731A54F84B9F}"/>
  <hyperlinks>
    <hyperlink ref="A1" location="Index!A1" display="&lt; Back to Contents &gt;" xr:uid="{74973281-FE6D-B644-AA40-AAE07E13ACFF}"/>
    <hyperlink ref="S1" location="'Ave weight 2018-2019'!A1" display="Ave weight 2017-2018" xr:uid="{25BBE94F-21AC-6541-8BA5-7209D9812F49}"/>
  </hyperlinks>
  <pageMargins left="0.7" right="0.7" top="0.75" bottom="0.75" header="0.3" footer="0.3"/>
  <ignoredErrors>
    <ignoredError sqref="P5:P43 S49:S56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328FAF-5B0D-46F0-AF03-3A85886D60F9}">
  <dimension ref="A1:T64"/>
  <sheetViews>
    <sheetView zoomScaleNormal="100" workbookViewId="0">
      <selection activeCell="T3" sqref="T3"/>
    </sheetView>
  </sheetViews>
  <sheetFormatPr defaultColWidth="9.140625" defaultRowHeight="11.25"/>
  <cols>
    <col min="1" max="1" width="27.85546875" style="23" customWidth="1"/>
    <col min="2" max="2" width="9.85546875" style="13" customWidth="1"/>
    <col min="3" max="3" width="10.28515625" style="13" customWidth="1"/>
    <col min="4" max="4" width="8.5703125" style="14" customWidth="1"/>
    <col min="5" max="5" width="9.7109375" style="13" customWidth="1"/>
    <col min="6" max="6" width="9.42578125" style="13" customWidth="1"/>
    <col min="7" max="7" width="10.42578125" style="13" customWidth="1"/>
    <col min="8" max="8" width="7.140625" style="13" customWidth="1"/>
    <col min="9" max="9" width="8.140625" style="13" customWidth="1"/>
    <col min="10" max="10" width="11.28515625" style="13" customWidth="1"/>
    <col min="11" max="11" width="6.7109375" style="13" customWidth="1"/>
    <col min="12" max="12" width="9" style="13" customWidth="1"/>
    <col min="13" max="13" width="8.85546875" style="13" bestFit="1" customWidth="1"/>
    <col min="14" max="14" width="7.85546875" style="13" customWidth="1"/>
    <col min="15" max="15" width="10.5703125" style="13" customWidth="1"/>
    <col min="16" max="16" width="6.42578125" style="13" bestFit="1" customWidth="1"/>
    <col min="17" max="20" width="9.28515625" style="13" bestFit="1" customWidth="1"/>
    <col min="21" max="256" width="9.140625" style="13"/>
    <col min="257" max="257" width="64.85546875" style="13" customWidth="1"/>
    <col min="258" max="260" width="11.28515625" style="13" customWidth="1"/>
    <col min="261" max="261" width="10.28515625" style="13" customWidth="1"/>
    <col min="262" max="262" width="11.140625" style="13" customWidth="1"/>
    <col min="263" max="263" width="11.7109375" style="13" customWidth="1"/>
    <col min="264" max="264" width="9.140625" style="13"/>
    <col min="265" max="265" width="9" style="13" customWidth="1"/>
    <col min="266" max="266" width="13.42578125" style="13" customWidth="1"/>
    <col min="267" max="267" width="8.140625" style="13" customWidth="1"/>
    <col min="268" max="269" width="9.42578125" style="13" customWidth="1"/>
    <col min="270" max="512" width="9.140625" style="13"/>
    <col min="513" max="513" width="64.85546875" style="13" customWidth="1"/>
    <col min="514" max="516" width="11.28515625" style="13" customWidth="1"/>
    <col min="517" max="517" width="10.28515625" style="13" customWidth="1"/>
    <col min="518" max="518" width="11.140625" style="13" customWidth="1"/>
    <col min="519" max="519" width="11.7109375" style="13" customWidth="1"/>
    <col min="520" max="520" width="9.140625" style="13"/>
    <col min="521" max="521" width="9" style="13" customWidth="1"/>
    <col min="522" max="522" width="13.42578125" style="13" customWidth="1"/>
    <col min="523" max="523" width="8.140625" style="13" customWidth="1"/>
    <col min="524" max="525" width="9.42578125" style="13" customWidth="1"/>
    <col min="526" max="768" width="9.140625" style="13"/>
    <col min="769" max="769" width="64.85546875" style="13" customWidth="1"/>
    <col min="770" max="772" width="11.28515625" style="13" customWidth="1"/>
    <col min="773" max="773" width="10.28515625" style="13" customWidth="1"/>
    <col min="774" max="774" width="11.140625" style="13" customWidth="1"/>
    <col min="775" max="775" width="11.7109375" style="13" customWidth="1"/>
    <col min="776" max="776" width="9.140625" style="13"/>
    <col min="777" max="777" width="9" style="13" customWidth="1"/>
    <col min="778" max="778" width="13.42578125" style="13" customWidth="1"/>
    <col min="779" max="779" width="8.140625" style="13" customWidth="1"/>
    <col min="780" max="781" width="9.42578125" style="13" customWidth="1"/>
    <col min="782" max="1024" width="9.140625" style="13"/>
    <col min="1025" max="1025" width="64.85546875" style="13" customWidth="1"/>
    <col min="1026" max="1028" width="11.28515625" style="13" customWidth="1"/>
    <col min="1029" max="1029" width="10.28515625" style="13" customWidth="1"/>
    <col min="1030" max="1030" width="11.140625" style="13" customWidth="1"/>
    <col min="1031" max="1031" width="11.7109375" style="13" customWidth="1"/>
    <col min="1032" max="1032" width="9.140625" style="13"/>
    <col min="1033" max="1033" width="9" style="13" customWidth="1"/>
    <col min="1034" max="1034" width="13.42578125" style="13" customWidth="1"/>
    <col min="1035" max="1035" width="8.140625" style="13" customWidth="1"/>
    <col min="1036" max="1037" width="9.42578125" style="13" customWidth="1"/>
    <col min="1038" max="1280" width="9.140625" style="13"/>
    <col min="1281" max="1281" width="64.85546875" style="13" customWidth="1"/>
    <col min="1282" max="1284" width="11.28515625" style="13" customWidth="1"/>
    <col min="1285" max="1285" width="10.28515625" style="13" customWidth="1"/>
    <col min="1286" max="1286" width="11.140625" style="13" customWidth="1"/>
    <col min="1287" max="1287" width="11.7109375" style="13" customWidth="1"/>
    <col min="1288" max="1288" width="9.140625" style="13"/>
    <col min="1289" max="1289" width="9" style="13" customWidth="1"/>
    <col min="1290" max="1290" width="13.42578125" style="13" customWidth="1"/>
    <col min="1291" max="1291" width="8.140625" style="13" customWidth="1"/>
    <col min="1292" max="1293" width="9.42578125" style="13" customWidth="1"/>
    <col min="1294" max="1536" width="9.140625" style="13"/>
    <col min="1537" max="1537" width="64.85546875" style="13" customWidth="1"/>
    <col min="1538" max="1540" width="11.28515625" style="13" customWidth="1"/>
    <col min="1541" max="1541" width="10.28515625" style="13" customWidth="1"/>
    <col min="1542" max="1542" width="11.140625" style="13" customWidth="1"/>
    <col min="1543" max="1543" width="11.7109375" style="13" customWidth="1"/>
    <col min="1544" max="1544" width="9.140625" style="13"/>
    <col min="1545" max="1545" width="9" style="13" customWidth="1"/>
    <col min="1546" max="1546" width="13.42578125" style="13" customWidth="1"/>
    <col min="1547" max="1547" width="8.140625" style="13" customWidth="1"/>
    <col min="1548" max="1549" width="9.42578125" style="13" customWidth="1"/>
    <col min="1550" max="1792" width="9.140625" style="13"/>
    <col min="1793" max="1793" width="64.85546875" style="13" customWidth="1"/>
    <col min="1794" max="1796" width="11.28515625" style="13" customWidth="1"/>
    <col min="1797" max="1797" width="10.28515625" style="13" customWidth="1"/>
    <col min="1798" max="1798" width="11.140625" style="13" customWidth="1"/>
    <col min="1799" max="1799" width="11.7109375" style="13" customWidth="1"/>
    <col min="1800" max="1800" width="9.140625" style="13"/>
    <col min="1801" max="1801" width="9" style="13" customWidth="1"/>
    <col min="1802" max="1802" width="13.42578125" style="13" customWidth="1"/>
    <col min="1803" max="1803" width="8.140625" style="13" customWidth="1"/>
    <col min="1804" max="1805" width="9.42578125" style="13" customWidth="1"/>
    <col min="1806" max="2048" width="9.140625" style="13"/>
    <col min="2049" max="2049" width="64.85546875" style="13" customWidth="1"/>
    <col min="2050" max="2052" width="11.28515625" style="13" customWidth="1"/>
    <col min="2053" max="2053" width="10.28515625" style="13" customWidth="1"/>
    <col min="2054" max="2054" width="11.140625" style="13" customWidth="1"/>
    <col min="2055" max="2055" width="11.7109375" style="13" customWidth="1"/>
    <col min="2056" max="2056" width="9.140625" style="13"/>
    <col min="2057" max="2057" width="9" style="13" customWidth="1"/>
    <col min="2058" max="2058" width="13.42578125" style="13" customWidth="1"/>
    <col min="2059" max="2059" width="8.140625" style="13" customWidth="1"/>
    <col min="2060" max="2061" width="9.42578125" style="13" customWidth="1"/>
    <col min="2062" max="2304" width="9.140625" style="13"/>
    <col min="2305" max="2305" width="64.85546875" style="13" customWidth="1"/>
    <col min="2306" max="2308" width="11.28515625" style="13" customWidth="1"/>
    <col min="2309" max="2309" width="10.28515625" style="13" customWidth="1"/>
    <col min="2310" max="2310" width="11.140625" style="13" customWidth="1"/>
    <col min="2311" max="2311" width="11.7109375" style="13" customWidth="1"/>
    <col min="2312" max="2312" width="9.140625" style="13"/>
    <col min="2313" max="2313" width="9" style="13" customWidth="1"/>
    <col min="2314" max="2314" width="13.42578125" style="13" customWidth="1"/>
    <col min="2315" max="2315" width="8.140625" style="13" customWidth="1"/>
    <col min="2316" max="2317" width="9.42578125" style="13" customWidth="1"/>
    <col min="2318" max="2560" width="9.140625" style="13"/>
    <col min="2561" max="2561" width="64.85546875" style="13" customWidth="1"/>
    <col min="2562" max="2564" width="11.28515625" style="13" customWidth="1"/>
    <col min="2565" max="2565" width="10.28515625" style="13" customWidth="1"/>
    <col min="2566" max="2566" width="11.140625" style="13" customWidth="1"/>
    <col min="2567" max="2567" width="11.7109375" style="13" customWidth="1"/>
    <col min="2568" max="2568" width="9.140625" style="13"/>
    <col min="2569" max="2569" width="9" style="13" customWidth="1"/>
    <col min="2570" max="2570" width="13.42578125" style="13" customWidth="1"/>
    <col min="2571" max="2571" width="8.140625" style="13" customWidth="1"/>
    <col min="2572" max="2573" width="9.42578125" style="13" customWidth="1"/>
    <col min="2574" max="2816" width="9.140625" style="13"/>
    <col min="2817" max="2817" width="64.85546875" style="13" customWidth="1"/>
    <col min="2818" max="2820" width="11.28515625" style="13" customWidth="1"/>
    <col min="2821" max="2821" width="10.28515625" style="13" customWidth="1"/>
    <col min="2822" max="2822" width="11.140625" style="13" customWidth="1"/>
    <col min="2823" max="2823" width="11.7109375" style="13" customWidth="1"/>
    <col min="2824" max="2824" width="9.140625" style="13"/>
    <col min="2825" max="2825" width="9" style="13" customWidth="1"/>
    <col min="2826" max="2826" width="13.42578125" style="13" customWidth="1"/>
    <col min="2827" max="2827" width="8.140625" style="13" customWidth="1"/>
    <col min="2828" max="2829" width="9.42578125" style="13" customWidth="1"/>
    <col min="2830" max="3072" width="9.140625" style="13"/>
    <col min="3073" max="3073" width="64.85546875" style="13" customWidth="1"/>
    <col min="3074" max="3076" width="11.28515625" style="13" customWidth="1"/>
    <col min="3077" max="3077" width="10.28515625" style="13" customWidth="1"/>
    <col min="3078" max="3078" width="11.140625" style="13" customWidth="1"/>
    <col min="3079" max="3079" width="11.7109375" style="13" customWidth="1"/>
    <col min="3080" max="3080" width="9.140625" style="13"/>
    <col min="3081" max="3081" width="9" style="13" customWidth="1"/>
    <col min="3082" max="3082" width="13.42578125" style="13" customWidth="1"/>
    <col min="3083" max="3083" width="8.140625" style="13" customWidth="1"/>
    <col min="3084" max="3085" width="9.42578125" style="13" customWidth="1"/>
    <col min="3086" max="3328" width="9.140625" style="13"/>
    <col min="3329" max="3329" width="64.85546875" style="13" customWidth="1"/>
    <col min="3330" max="3332" width="11.28515625" style="13" customWidth="1"/>
    <col min="3333" max="3333" width="10.28515625" style="13" customWidth="1"/>
    <col min="3334" max="3334" width="11.140625" style="13" customWidth="1"/>
    <col min="3335" max="3335" width="11.7109375" style="13" customWidth="1"/>
    <col min="3336" max="3336" width="9.140625" style="13"/>
    <col min="3337" max="3337" width="9" style="13" customWidth="1"/>
    <col min="3338" max="3338" width="13.42578125" style="13" customWidth="1"/>
    <col min="3339" max="3339" width="8.140625" style="13" customWidth="1"/>
    <col min="3340" max="3341" width="9.42578125" style="13" customWidth="1"/>
    <col min="3342" max="3584" width="9.140625" style="13"/>
    <col min="3585" max="3585" width="64.85546875" style="13" customWidth="1"/>
    <col min="3586" max="3588" width="11.28515625" style="13" customWidth="1"/>
    <col min="3589" max="3589" width="10.28515625" style="13" customWidth="1"/>
    <col min="3590" max="3590" width="11.140625" style="13" customWidth="1"/>
    <col min="3591" max="3591" width="11.7109375" style="13" customWidth="1"/>
    <col min="3592" max="3592" width="9.140625" style="13"/>
    <col min="3593" max="3593" width="9" style="13" customWidth="1"/>
    <col min="3594" max="3594" width="13.42578125" style="13" customWidth="1"/>
    <col min="3595" max="3595" width="8.140625" style="13" customWidth="1"/>
    <col min="3596" max="3597" width="9.42578125" style="13" customWidth="1"/>
    <col min="3598" max="3840" width="9.140625" style="13"/>
    <col min="3841" max="3841" width="64.85546875" style="13" customWidth="1"/>
    <col min="3842" max="3844" width="11.28515625" style="13" customWidth="1"/>
    <col min="3845" max="3845" width="10.28515625" style="13" customWidth="1"/>
    <col min="3846" max="3846" width="11.140625" style="13" customWidth="1"/>
    <col min="3847" max="3847" width="11.7109375" style="13" customWidth="1"/>
    <col min="3848" max="3848" width="9.140625" style="13"/>
    <col min="3849" max="3849" width="9" style="13" customWidth="1"/>
    <col min="3850" max="3850" width="13.42578125" style="13" customWidth="1"/>
    <col min="3851" max="3851" width="8.140625" style="13" customWidth="1"/>
    <col min="3852" max="3853" width="9.42578125" style="13" customWidth="1"/>
    <col min="3854" max="4096" width="9.140625" style="13"/>
    <col min="4097" max="4097" width="64.85546875" style="13" customWidth="1"/>
    <col min="4098" max="4100" width="11.28515625" style="13" customWidth="1"/>
    <col min="4101" max="4101" width="10.28515625" style="13" customWidth="1"/>
    <col min="4102" max="4102" width="11.140625" style="13" customWidth="1"/>
    <col min="4103" max="4103" width="11.7109375" style="13" customWidth="1"/>
    <col min="4104" max="4104" width="9.140625" style="13"/>
    <col min="4105" max="4105" width="9" style="13" customWidth="1"/>
    <col min="4106" max="4106" width="13.42578125" style="13" customWidth="1"/>
    <col min="4107" max="4107" width="8.140625" style="13" customWidth="1"/>
    <col min="4108" max="4109" width="9.42578125" style="13" customWidth="1"/>
    <col min="4110" max="4352" width="9.140625" style="13"/>
    <col min="4353" max="4353" width="64.85546875" style="13" customWidth="1"/>
    <col min="4354" max="4356" width="11.28515625" style="13" customWidth="1"/>
    <col min="4357" max="4357" width="10.28515625" style="13" customWidth="1"/>
    <col min="4358" max="4358" width="11.140625" style="13" customWidth="1"/>
    <col min="4359" max="4359" width="11.7109375" style="13" customWidth="1"/>
    <col min="4360" max="4360" width="9.140625" style="13"/>
    <col min="4361" max="4361" width="9" style="13" customWidth="1"/>
    <col min="4362" max="4362" width="13.42578125" style="13" customWidth="1"/>
    <col min="4363" max="4363" width="8.140625" style="13" customWidth="1"/>
    <col min="4364" max="4365" width="9.42578125" style="13" customWidth="1"/>
    <col min="4366" max="4608" width="9.140625" style="13"/>
    <col min="4609" max="4609" width="64.85546875" style="13" customWidth="1"/>
    <col min="4610" max="4612" width="11.28515625" style="13" customWidth="1"/>
    <col min="4613" max="4613" width="10.28515625" style="13" customWidth="1"/>
    <col min="4614" max="4614" width="11.140625" style="13" customWidth="1"/>
    <col min="4615" max="4615" width="11.7109375" style="13" customWidth="1"/>
    <col min="4616" max="4616" width="9.140625" style="13"/>
    <col min="4617" max="4617" width="9" style="13" customWidth="1"/>
    <col min="4618" max="4618" width="13.42578125" style="13" customWidth="1"/>
    <col min="4619" max="4619" width="8.140625" style="13" customWidth="1"/>
    <col min="4620" max="4621" width="9.42578125" style="13" customWidth="1"/>
    <col min="4622" max="4864" width="9.140625" style="13"/>
    <col min="4865" max="4865" width="64.85546875" style="13" customWidth="1"/>
    <col min="4866" max="4868" width="11.28515625" style="13" customWidth="1"/>
    <col min="4869" max="4869" width="10.28515625" style="13" customWidth="1"/>
    <col min="4870" max="4870" width="11.140625" style="13" customWidth="1"/>
    <col min="4871" max="4871" width="11.7109375" style="13" customWidth="1"/>
    <col min="4872" max="4872" width="9.140625" style="13"/>
    <col min="4873" max="4873" width="9" style="13" customWidth="1"/>
    <col min="4874" max="4874" width="13.42578125" style="13" customWidth="1"/>
    <col min="4875" max="4875" width="8.140625" style="13" customWidth="1"/>
    <col min="4876" max="4877" width="9.42578125" style="13" customWidth="1"/>
    <col min="4878" max="5120" width="9.140625" style="13"/>
    <col min="5121" max="5121" width="64.85546875" style="13" customWidth="1"/>
    <col min="5122" max="5124" width="11.28515625" style="13" customWidth="1"/>
    <col min="5125" max="5125" width="10.28515625" style="13" customWidth="1"/>
    <col min="5126" max="5126" width="11.140625" style="13" customWidth="1"/>
    <col min="5127" max="5127" width="11.7109375" style="13" customWidth="1"/>
    <col min="5128" max="5128" width="9.140625" style="13"/>
    <col min="5129" max="5129" width="9" style="13" customWidth="1"/>
    <col min="5130" max="5130" width="13.42578125" style="13" customWidth="1"/>
    <col min="5131" max="5131" width="8.140625" style="13" customWidth="1"/>
    <col min="5132" max="5133" width="9.42578125" style="13" customWidth="1"/>
    <col min="5134" max="5376" width="9.140625" style="13"/>
    <col min="5377" max="5377" width="64.85546875" style="13" customWidth="1"/>
    <col min="5378" max="5380" width="11.28515625" style="13" customWidth="1"/>
    <col min="5381" max="5381" width="10.28515625" style="13" customWidth="1"/>
    <col min="5382" max="5382" width="11.140625" style="13" customWidth="1"/>
    <col min="5383" max="5383" width="11.7109375" style="13" customWidth="1"/>
    <col min="5384" max="5384" width="9.140625" style="13"/>
    <col min="5385" max="5385" width="9" style="13" customWidth="1"/>
    <col min="5386" max="5386" width="13.42578125" style="13" customWidth="1"/>
    <col min="5387" max="5387" width="8.140625" style="13" customWidth="1"/>
    <col min="5388" max="5389" width="9.42578125" style="13" customWidth="1"/>
    <col min="5390" max="5632" width="9.140625" style="13"/>
    <col min="5633" max="5633" width="64.85546875" style="13" customWidth="1"/>
    <col min="5634" max="5636" width="11.28515625" style="13" customWidth="1"/>
    <col min="5637" max="5637" width="10.28515625" style="13" customWidth="1"/>
    <col min="5638" max="5638" width="11.140625" style="13" customWidth="1"/>
    <col min="5639" max="5639" width="11.7109375" style="13" customWidth="1"/>
    <col min="5640" max="5640" width="9.140625" style="13"/>
    <col min="5641" max="5641" width="9" style="13" customWidth="1"/>
    <col min="5642" max="5642" width="13.42578125" style="13" customWidth="1"/>
    <col min="5643" max="5643" width="8.140625" style="13" customWidth="1"/>
    <col min="5644" max="5645" width="9.42578125" style="13" customWidth="1"/>
    <col min="5646" max="5888" width="9.140625" style="13"/>
    <col min="5889" max="5889" width="64.85546875" style="13" customWidth="1"/>
    <col min="5890" max="5892" width="11.28515625" style="13" customWidth="1"/>
    <col min="5893" max="5893" width="10.28515625" style="13" customWidth="1"/>
    <col min="5894" max="5894" width="11.140625" style="13" customWidth="1"/>
    <col min="5895" max="5895" width="11.7109375" style="13" customWidth="1"/>
    <col min="5896" max="5896" width="9.140625" style="13"/>
    <col min="5897" max="5897" width="9" style="13" customWidth="1"/>
    <col min="5898" max="5898" width="13.42578125" style="13" customWidth="1"/>
    <col min="5899" max="5899" width="8.140625" style="13" customWidth="1"/>
    <col min="5900" max="5901" width="9.42578125" style="13" customWidth="1"/>
    <col min="5902" max="6144" width="9.140625" style="13"/>
    <col min="6145" max="6145" width="64.85546875" style="13" customWidth="1"/>
    <col min="6146" max="6148" width="11.28515625" style="13" customWidth="1"/>
    <col min="6149" max="6149" width="10.28515625" style="13" customWidth="1"/>
    <col min="6150" max="6150" width="11.140625" style="13" customWidth="1"/>
    <col min="6151" max="6151" width="11.7109375" style="13" customWidth="1"/>
    <col min="6152" max="6152" width="9.140625" style="13"/>
    <col min="6153" max="6153" width="9" style="13" customWidth="1"/>
    <col min="6154" max="6154" width="13.42578125" style="13" customWidth="1"/>
    <col min="6155" max="6155" width="8.140625" style="13" customWidth="1"/>
    <col min="6156" max="6157" width="9.42578125" style="13" customWidth="1"/>
    <col min="6158" max="6400" width="9.140625" style="13"/>
    <col min="6401" max="6401" width="64.85546875" style="13" customWidth="1"/>
    <col min="6402" max="6404" width="11.28515625" style="13" customWidth="1"/>
    <col min="6405" max="6405" width="10.28515625" style="13" customWidth="1"/>
    <col min="6406" max="6406" width="11.140625" style="13" customWidth="1"/>
    <col min="6407" max="6407" width="11.7109375" style="13" customWidth="1"/>
    <col min="6408" max="6408" width="9.140625" style="13"/>
    <col min="6409" max="6409" width="9" style="13" customWidth="1"/>
    <col min="6410" max="6410" width="13.42578125" style="13" customWidth="1"/>
    <col min="6411" max="6411" width="8.140625" style="13" customWidth="1"/>
    <col min="6412" max="6413" width="9.42578125" style="13" customWidth="1"/>
    <col min="6414" max="6656" width="9.140625" style="13"/>
    <col min="6657" max="6657" width="64.85546875" style="13" customWidth="1"/>
    <col min="6658" max="6660" width="11.28515625" style="13" customWidth="1"/>
    <col min="6661" max="6661" width="10.28515625" style="13" customWidth="1"/>
    <col min="6662" max="6662" width="11.140625" style="13" customWidth="1"/>
    <col min="6663" max="6663" width="11.7109375" style="13" customWidth="1"/>
    <col min="6664" max="6664" width="9.140625" style="13"/>
    <col min="6665" max="6665" width="9" style="13" customWidth="1"/>
    <col min="6666" max="6666" width="13.42578125" style="13" customWidth="1"/>
    <col min="6667" max="6667" width="8.140625" style="13" customWidth="1"/>
    <col min="6668" max="6669" width="9.42578125" style="13" customWidth="1"/>
    <col min="6670" max="6912" width="9.140625" style="13"/>
    <col min="6913" max="6913" width="64.85546875" style="13" customWidth="1"/>
    <col min="6914" max="6916" width="11.28515625" style="13" customWidth="1"/>
    <col min="6917" max="6917" width="10.28515625" style="13" customWidth="1"/>
    <col min="6918" max="6918" width="11.140625" style="13" customWidth="1"/>
    <col min="6919" max="6919" width="11.7109375" style="13" customWidth="1"/>
    <col min="6920" max="6920" width="9.140625" style="13"/>
    <col min="6921" max="6921" width="9" style="13" customWidth="1"/>
    <col min="6922" max="6922" width="13.42578125" style="13" customWidth="1"/>
    <col min="6923" max="6923" width="8.140625" style="13" customWidth="1"/>
    <col min="6924" max="6925" width="9.42578125" style="13" customWidth="1"/>
    <col min="6926" max="7168" width="9.140625" style="13"/>
    <col min="7169" max="7169" width="64.85546875" style="13" customWidth="1"/>
    <col min="7170" max="7172" width="11.28515625" style="13" customWidth="1"/>
    <col min="7173" max="7173" width="10.28515625" style="13" customWidth="1"/>
    <col min="7174" max="7174" width="11.140625" style="13" customWidth="1"/>
    <col min="7175" max="7175" width="11.7109375" style="13" customWidth="1"/>
    <col min="7176" max="7176" width="9.140625" style="13"/>
    <col min="7177" max="7177" width="9" style="13" customWidth="1"/>
    <col min="7178" max="7178" width="13.42578125" style="13" customWidth="1"/>
    <col min="7179" max="7179" width="8.140625" style="13" customWidth="1"/>
    <col min="7180" max="7181" width="9.42578125" style="13" customWidth="1"/>
    <col min="7182" max="7424" width="9.140625" style="13"/>
    <col min="7425" max="7425" width="64.85546875" style="13" customWidth="1"/>
    <col min="7426" max="7428" width="11.28515625" style="13" customWidth="1"/>
    <col min="7429" max="7429" width="10.28515625" style="13" customWidth="1"/>
    <col min="7430" max="7430" width="11.140625" style="13" customWidth="1"/>
    <col min="7431" max="7431" width="11.7109375" style="13" customWidth="1"/>
    <col min="7432" max="7432" width="9.140625" style="13"/>
    <col min="7433" max="7433" width="9" style="13" customWidth="1"/>
    <col min="7434" max="7434" width="13.42578125" style="13" customWidth="1"/>
    <col min="7435" max="7435" width="8.140625" style="13" customWidth="1"/>
    <col min="7436" max="7437" width="9.42578125" style="13" customWidth="1"/>
    <col min="7438" max="7680" width="9.140625" style="13"/>
    <col min="7681" max="7681" width="64.85546875" style="13" customWidth="1"/>
    <col min="7682" max="7684" width="11.28515625" style="13" customWidth="1"/>
    <col min="7685" max="7685" width="10.28515625" style="13" customWidth="1"/>
    <col min="7686" max="7686" width="11.140625" style="13" customWidth="1"/>
    <col min="7687" max="7687" width="11.7109375" style="13" customWidth="1"/>
    <col min="7688" max="7688" width="9.140625" style="13"/>
    <col min="7689" max="7689" width="9" style="13" customWidth="1"/>
    <col min="7690" max="7690" width="13.42578125" style="13" customWidth="1"/>
    <col min="7691" max="7691" width="8.140625" style="13" customWidth="1"/>
    <col min="7692" max="7693" width="9.42578125" style="13" customWidth="1"/>
    <col min="7694" max="7936" width="9.140625" style="13"/>
    <col min="7937" max="7937" width="64.85546875" style="13" customWidth="1"/>
    <col min="7938" max="7940" width="11.28515625" style="13" customWidth="1"/>
    <col min="7941" max="7941" width="10.28515625" style="13" customWidth="1"/>
    <col min="7942" max="7942" width="11.140625" style="13" customWidth="1"/>
    <col min="7943" max="7943" width="11.7109375" style="13" customWidth="1"/>
    <col min="7944" max="7944" width="9.140625" style="13"/>
    <col min="7945" max="7945" width="9" style="13" customWidth="1"/>
    <col min="7946" max="7946" width="13.42578125" style="13" customWidth="1"/>
    <col min="7947" max="7947" width="8.140625" style="13" customWidth="1"/>
    <col min="7948" max="7949" width="9.42578125" style="13" customWidth="1"/>
    <col min="7950" max="8192" width="9.140625" style="13"/>
    <col min="8193" max="8193" width="64.85546875" style="13" customWidth="1"/>
    <col min="8194" max="8196" width="11.28515625" style="13" customWidth="1"/>
    <col min="8197" max="8197" width="10.28515625" style="13" customWidth="1"/>
    <col min="8198" max="8198" width="11.140625" style="13" customWidth="1"/>
    <col min="8199" max="8199" width="11.7109375" style="13" customWidth="1"/>
    <col min="8200" max="8200" width="9.140625" style="13"/>
    <col min="8201" max="8201" width="9" style="13" customWidth="1"/>
    <col min="8202" max="8202" width="13.42578125" style="13" customWidth="1"/>
    <col min="8203" max="8203" width="8.140625" style="13" customWidth="1"/>
    <col min="8204" max="8205" width="9.42578125" style="13" customWidth="1"/>
    <col min="8206" max="8448" width="9.140625" style="13"/>
    <col min="8449" max="8449" width="64.85546875" style="13" customWidth="1"/>
    <col min="8450" max="8452" width="11.28515625" style="13" customWidth="1"/>
    <col min="8453" max="8453" width="10.28515625" style="13" customWidth="1"/>
    <col min="8454" max="8454" width="11.140625" style="13" customWidth="1"/>
    <col min="8455" max="8455" width="11.7109375" style="13" customWidth="1"/>
    <col min="8456" max="8456" width="9.140625" style="13"/>
    <col min="8457" max="8457" width="9" style="13" customWidth="1"/>
    <col min="8458" max="8458" width="13.42578125" style="13" customWidth="1"/>
    <col min="8459" max="8459" width="8.140625" style="13" customWidth="1"/>
    <col min="8460" max="8461" width="9.42578125" style="13" customWidth="1"/>
    <col min="8462" max="8704" width="9.140625" style="13"/>
    <col min="8705" max="8705" width="64.85546875" style="13" customWidth="1"/>
    <col min="8706" max="8708" width="11.28515625" style="13" customWidth="1"/>
    <col min="8709" max="8709" width="10.28515625" style="13" customWidth="1"/>
    <col min="8710" max="8710" width="11.140625" style="13" customWidth="1"/>
    <col min="8711" max="8711" width="11.7109375" style="13" customWidth="1"/>
    <col min="8712" max="8712" width="9.140625" style="13"/>
    <col min="8713" max="8713" width="9" style="13" customWidth="1"/>
    <col min="8714" max="8714" width="13.42578125" style="13" customWidth="1"/>
    <col min="8715" max="8715" width="8.140625" style="13" customWidth="1"/>
    <col min="8716" max="8717" width="9.42578125" style="13" customWidth="1"/>
    <col min="8718" max="8960" width="9.140625" style="13"/>
    <col min="8961" max="8961" width="64.85546875" style="13" customWidth="1"/>
    <col min="8962" max="8964" width="11.28515625" style="13" customWidth="1"/>
    <col min="8965" max="8965" width="10.28515625" style="13" customWidth="1"/>
    <col min="8966" max="8966" width="11.140625" style="13" customWidth="1"/>
    <col min="8967" max="8967" width="11.7109375" style="13" customWidth="1"/>
    <col min="8968" max="8968" width="9.140625" style="13"/>
    <col min="8969" max="8969" width="9" style="13" customWidth="1"/>
    <col min="8970" max="8970" width="13.42578125" style="13" customWidth="1"/>
    <col min="8971" max="8971" width="8.140625" style="13" customWidth="1"/>
    <col min="8972" max="8973" width="9.42578125" style="13" customWidth="1"/>
    <col min="8974" max="9216" width="9.140625" style="13"/>
    <col min="9217" max="9217" width="64.85546875" style="13" customWidth="1"/>
    <col min="9218" max="9220" width="11.28515625" style="13" customWidth="1"/>
    <col min="9221" max="9221" width="10.28515625" style="13" customWidth="1"/>
    <col min="9222" max="9222" width="11.140625" style="13" customWidth="1"/>
    <col min="9223" max="9223" width="11.7109375" style="13" customWidth="1"/>
    <col min="9224" max="9224" width="9.140625" style="13"/>
    <col min="9225" max="9225" width="9" style="13" customWidth="1"/>
    <col min="9226" max="9226" width="13.42578125" style="13" customWidth="1"/>
    <col min="9227" max="9227" width="8.140625" style="13" customWidth="1"/>
    <col min="9228" max="9229" width="9.42578125" style="13" customWidth="1"/>
    <col min="9230" max="9472" width="9.140625" style="13"/>
    <col min="9473" max="9473" width="64.85546875" style="13" customWidth="1"/>
    <col min="9474" max="9476" width="11.28515625" style="13" customWidth="1"/>
    <col min="9477" max="9477" width="10.28515625" style="13" customWidth="1"/>
    <col min="9478" max="9478" width="11.140625" style="13" customWidth="1"/>
    <col min="9479" max="9479" width="11.7109375" style="13" customWidth="1"/>
    <col min="9480" max="9480" width="9.140625" style="13"/>
    <col min="9481" max="9481" width="9" style="13" customWidth="1"/>
    <col min="9482" max="9482" width="13.42578125" style="13" customWidth="1"/>
    <col min="9483" max="9483" width="8.140625" style="13" customWidth="1"/>
    <col min="9484" max="9485" width="9.42578125" style="13" customWidth="1"/>
    <col min="9486" max="9728" width="9.140625" style="13"/>
    <col min="9729" max="9729" width="64.85546875" style="13" customWidth="1"/>
    <col min="9730" max="9732" width="11.28515625" style="13" customWidth="1"/>
    <col min="9733" max="9733" width="10.28515625" style="13" customWidth="1"/>
    <col min="9734" max="9734" width="11.140625" style="13" customWidth="1"/>
    <col min="9735" max="9735" width="11.7109375" style="13" customWidth="1"/>
    <col min="9736" max="9736" width="9.140625" style="13"/>
    <col min="9737" max="9737" width="9" style="13" customWidth="1"/>
    <col min="9738" max="9738" width="13.42578125" style="13" customWidth="1"/>
    <col min="9739" max="9739" width="8.140625" style="13" customWidth="1"/>
    <col min="9740" max="9741" width="9.42578125" style="13" customWidth="1"/>
    <col min="9742" max="9984" width="9.140625" style="13"/>
    <col min="9985" max="9985" width="64.85546875" style="13" customWidth="1"/>
    <col min="9986" max="9988" width="11.28515625" style="13" customWidth="1"/>
    <col min="9989" max="9989" width="10.28515625" style="13" customWidth="1"/>
    <col min="9990" max="9990" width="11.140625" style="13" customWidth="1"/>
    <col min="9991" max="9991" width="11.7109375" style="13" customWidth="1"/>
    <col min="9992" max="9992" width="9.140625" style="13"/>
    <col min="9993" max="9993" width="9" style="13" customWidth="1"/>
    <col min="9994" max="9994" width="13.42578125" style="13" customWidth="1"/>
    <col min="9995" max="9995" width="8.140625" style="13" customWidth="1"/>
    <col min="9996" max="9997" width="9.42578125" style="13" customWidth="1"/>
    <col min="9998" max="10240" width="9.140625" style="13"/>
    <col min="10241" max="10241" width="64.85546875" style="13" customWidth="1"/>
    <col min="10242" max="10244" width="11.28515625" style="13" customWidth="1"/>
    <col min="10245" max="10245" width="10.28515625" style="13" customWidth="1"/>
    <col min="10246" max="10246" width="11.140625" style="13" customWidth="1"/>
    <col min="10247" max="10247" width="11.7109375" style="13" customWidth="1"/>
    <col min="10248" max="10248" width="9.140625" style="13"/>
    <col min="10249" max="10249" width="9" style="13" customWidth="1"/>
    <col min="10250" max="10250" width="13.42578125" style="13" customWidth="1"/>
    <col min="10251" max="10251" width="8.140625" style="13" customWidth="1"/>
    <col min="10252" max="10253" width="9.42578125" style="13" customWidth="1"/>
    <col min="10254" max="10496" width="9.140625" style="13"/>
    <col min="10497" max="10497" width="64.85546875" style="13" customWidth="1"/>
    <col min="10498" max="10500" width="11.28515625" style="13" customWidth="1"/>
    <col min="10501" max="10501" width="10.28515625" style="13" customWidth="1"/>
    <col min="10502" max="10502" width="11.140625" style="13" customWidth="1"/>
    <col min="10503" max="10503" width="11.7109375" style="13" customWidth="1"/>
    <col min="10504" max="10504" width="9.140625" style="13"/>
    <col min="10505" max="10505" width="9" style="13" customWidth="1"/>
    <col min="10506" max="10506" width="13.42578125" style="13" customWidth="1"/>
    <col min="10507" max="10507" width="8.140625" style="13" customWidth="1"/>
    <col min="10508" max="10509" width="9.42578125" style="13" customWidth="1"/>
    <col min="10510" max="10752" width="9.140625" style="13"/>
    <col min="10753" max="10753" width="64.85546875" style="13" customWidth="1"/>
    <col min="10754" max="10756" width="11.28515625" style="13" customWidth="1"/>
    <col min="10757" max="10757" width="10.28515625" style="13" customWidth="1"/>
    <col min="10758" max="10758" width="11.140625" style="13" customWidth="1"/>
    <col min="10759" max="10759" width="11.7109375" style="13" customWidth="1"/>
    <col min="10760" max="10760" width="9.140625" style="13"/>
    <col min="10761" max="10761" width="9" style="13" customWidth="1"/>
    <col min="10762" max="10762" width="13.42578125" style="13" customWidth="1"/>
    <col min="10763" max="10763" width="8.140625" style="13" customWidth="1"/>
    <col min="10764" max="10765" width="9.42578125" style="13" customWidth="1"/>
    <col min="10766" max="11008" width="9.140625" style="13"/>
    <col min="11009" max="11009" width="64.85546875" style="13" customWidth="1"/>
    <col min="11010" max="11012" width="11.28515625" style="13" customWidth="1"/>
    <col min="11013" max="11013" width="10.28515625" style="13" customWidth="1"/>
    <col min="11014" max="11014" width="11.140625" style="13" customWidth="1"/>
    <col min="11015" max="11015" width="11.7109375" style="13" customWidth="1"/>
    <col min="11016" max="11016" width="9.140625" style="13"/>
    <col min="11017" max="11017" width="9" style="13" customWidth="1"/>
    <col min="11018" max="11018" width="13.42578125" style="13" customWidth="1"/>
    <col min="11019" max="11019" width="8.140625" style="13" customWidth="1"/>
    <col min="11020" max="11021" width="9.42578125" style="13" customWidth="1"/>
    <col min="11022" max="11264" width="9.140625" style="13"/>
    <col min="11265" max="11265" width="64.85546875" style="13" customWidth="1"/>
    <col min="11266" max="11268" width="11.28515625" style="13" customWidth="1"/>
    <col min="11269" max="11269" width="10.28515625" style="13" customWidth="1"/>
    <col min="11270" max="11270" width="11.140625" style="13" customWidth="1"/>
    <col min="11271" max="11271" width="11.7109375" style="13" customWidth="1"/>
    <col min="11272" max="11272" width="9.140625" style="13"/>
    <col min="11273" max="11273" width="9" style="13" customWidth="1"/>
    <col min="11274" max="11274" width="13.42578125" style="13" customWidth="1"/>
    <col min="11275" max="11275" width="8.140625" style="13" customWidth="1"/>
    <col min="11276" max="11277" width="9.42578125" style="13" customWidth="1"/>
    <col min="11278" max="11520" width="9.140625" style="13"/>
    <col min="11521" max="11521" width="64.85546875" style="13" customWidth="1"/>
    <col min="11522" max="11524" width="11.28515625" style="13" customWidth="1"/>
    <col min="11525" max="11525" width="10.28515625" style="13" customWidth="1"/>
    <col min="11526" max="11526" width="11.140625" style="13" customWidth="1"/>
    <col min="11527" max="11527" width="11.7109375" style="13" customWidth="1"/>
    <col min="11528" max="11528" width="9.140625" style="13"/>
    <col min="11529" max="11529" width="9" style="13" customWidth="1"/>
    <col min="11530" max="11530" width="13.42578125" style="13" customWidth="1"/>
    <col min="11531" max="11531" width="8.140625" style="13" customWidth="1"/>
    <col min="11532" max="11533" width="9.42578125" style="13" customWidth="1"/>
    <col min="11534" max="11776" width="9.140625" style="13"/>
    <col min="11777" max="11777" width="64.85546875" style="13" customWidth="1"/>
    <col min="11778" max="11780" width="11.28515625" style="13" customWidth="1"/>
    <col min="11781" max="11781" width="10.28515625" style="13" customWidth="1"/>
    <col min="11782" max="11782" width="11.140625" style="13" customWidth="1"/>
    <col min="11783" max="11783" width="11.7109375" style="13" customWidth="1"/>
    <col min="11784" max="11784" width="9.140625" style="13"/>
    <col min="11785" max="11785" width="9" style="13" customWidth="1"/>
    <col min="11786" max="11786" width="13.42578125" style="13" customWidth="1"/>
    <col min="11787" max="11787" width="8.140625" style="13" customWidth="1"/>
    <col min="11788" max="11789" width="9.42578125" style="13" customWidth="1"/>
    <col min="11790" max="12032" width="9.140625" style="13"/>
    <col min="12033" max="12033" width="64.85546875" style="13" customWidth="1"/>
    <col min="12034" max="12036" width="11.28515625" style="13" customWidth="1"/>
    <col min="12037" max="12037" width="10.28515625" style="13" customWidth="1"/>
    <col min="12038" max="12038" width="11.140625" style="13" customWidth="1"/>
    <col min="12039" max="12039" width="11.7109375" style="13" customWidth="1"/>
    <col min="12040" max="12040" width="9.140625" style="13"/>
    <col min="12041" max="12041" width="9" style="13" customWidth="1"/>
    <col min="12042" max="12042" width="13.42578125" style="13" customWidth="1"/>
    <col min="12043" max="12043" width="8.140625" style="13" customWidth="1"/>
    <col min="12044" max="12045" width="9.42578125" style="13" customWidth="1"/>
    <col min="12046" max="12288" width="9.140625" style="13"/>
    <col min="12289" max="12289" width="64.85546875" style="13" customWidth="1"/>
    <col min="12290" max="12292" width="11.28515625" style="13" customWidth="1"/>
    <col min="12293" max="12293" width="10.28515625" style="13" customWidth="1"/>
    <col min="12294" max="12294" width="11.140625" style="13" customWidth="1"/>
    <col min="12295" max="12295" width="11.7109375" style="13" customWidth="1"/>
    <col min="12296" max="12296" width="9.140625" style="13"/>
    <col min="12297" max="12297" width="9" style="13" customWidth="1"/>
    <col min="12298" max="12298" width="13.42578125" style="13" customWidth="1"/>
    <col min="12299" max="12299" width="8.140625" style="13" customWidth="1"/>
    <col min="12300" max="12301" width="9.42578125" style="13" customWidth="1"/>
    <col min="12302" max="12544" width="9.140625" style="13"/>
    <col min="12545" max="12545" width="64.85546875" style="13" customWidth="1"/>
    <col min="12546" max="12548" width="11.28515625" style="13" customWidth="1"/>
    <col min="12549" max="12549" width="10.28515625" style="13" customWidth="1"/>
    <col min="12550" max="12550" width="11.140625" style="13" customWidth="1"/>
    <col min="12551" max="12551" width="11.7109375" style="13" customWidth="1"/>
    <col min="12552" max="12552" width="9.140625" style="13"/>
    <col min="12553" max="12553" width="9" style="13" customWidth="1"/>
    <col min="12554" max="12554" width="13.42578125" style="13" customWidth="1"/>
    <col min="12555" max="12555" width="8.140625" style="13" customWidth="1"/>
    <col min="12556" max="12557" width="9.42578125" style="13" customWidth="1"/>
    <col min="12558" max="12800" width="9.140625" style="13"/>
    <col min="12801" max="12801" width="64.85546875" style="13" customWidth="1"/>
    <col min="12802" max="12804" width="11.28515625" style="13" customWidth="1"/>
    <col min="12805" max="12805" width="10.28515625" style="13" customWidth="1"/>
    <col min="12806" max="12806" width="11.140625" style="13" customWidth="1"/>
    <col min="12807" max="12807" width="11.7109375" style="13" customWidth="1"/>
    <col min="12808" max="12808" width="9.140625" style="13"/>
    <col min="12809" max="12809" width="9" style="13" customWidth="1"/>
    <col min="12810" max="12810" width="13.42578125" style="13" customWidth="1"/>
    <col min="12811" max="12811" width="8.140625" style="13" customWidth="1"/>
    <col min="12812" max="12813" width="9.42578125" style="13" customWidth="1"/>
    <col min="12814" max="13056" width="9.140625" style="13"/>
    <col min="13057" max="13057" width="64.85546875" style="13" customWidth="1"/>
    <col min="13058" max="13060" width="11.28515625" style="13" customWidth="1"/>
    <col min="13061" max="13061" width="10.28515625" style="13" customWidth="1"/>
    <col min="13062" max="13062" width="11.140625" style="13" customWidth="1"/>
    <col min="13063" max="13063" width="11.7109375" style="13" customWidth="1"/>
    <col min="13064" max="13064" width="9.140625" style="13"/>
    <col min="13065" max="13065" width="9" style="13" customWidth="1"/>
    <col min="13066" max="13066" width="13.42578125" style="13" customWidth="1"/>
    <col min="13067" max="13067" width="8.140625" style="13" customWidth="1"/>
    <col min="13068" max="13069" width="9.42578125" style="13" customWidth="1"/>
    <col min="13070" max="13312" width="9.140625" style="13"/>
    <col min="13313" max="13313" width="64.85546875" style="13" customWidth="1"/>
    <col min="13314" max="13316" width="11.28515625" style="13" customWidth="1"/>
    <col min="13317" max="13317" width="10.28515625" style="13" customWidth="1"/>
    <col min="13318" max="13318" width="11.140625" style="13" customWidth="1"/>
    <col min="13319" max="13319" width="11.7109375" style="13" customWidth="1"/>
    <col min="13320" max="13320" width="9.140625" style="13"/>
    <col min="13321" max="13321" width="9" style="13" customWidth="1"/>
    <col min="13322" max="13322" width="13.42578125" style="13" customWidth="1"/>
    <col min="13323" max="13323" width="8.140625" style="13" customWidth="1"/>
    <col min="13324" max="13325" width="9.42578125" style="13" customWidth="1"/>
    <col min="13326" max="13568" width="9.140625" style="13"/>
    <col min="13569" max="13569" width="64.85546875" style="13" customWidth="1"/>
    <col min="13570" max="13572" width="11.28515625" style="13" customWidth="1"/>
    <col min="13573" max="13573" width="10.28515625" style="13" customWidth="1"/>
    <col min="13574" max="13574" width="11.140625" style="13" customWidth="1"/>
    <col min="13575" max="13575" width="11.7109375" style="13" customWidth="1"/>
    <col min="13576" max="13576" width="9.140625" style="13"/>
    <col min="13577" max="13577" width="9" style="13" customWidth="1"/>
    <col min="13578" max="13578" width="13.42578125" style="13" customWidth="1"/>
    <col min="13579" max="13579" width="8.140625" style="13" customWidth="1"/>
    <col min="13580" max="13581" width="9.42578125" style="13" customWidth="1"/>
    <col min="13582" max="13824" width="9.140625" style="13"/>
    <col min="13825" max="13825" width="64.85546875" style="13" customWidth="1"/>
    <col min="13826" max="13828" width="11.28515625" style="13" customWidth="1"/>
    <col min="13829" max="13829" width="10.28515625" style="13" customWidth="1"/>
    <col min="13830" max="13830" width="11.140625" style="13" customWidth="1"/>
    <col min="13831" max="13831" width="11.7109375" style="13" customWidth="1"/>
    <col min="13832" max="13832" width="9.140625" style="13"/>
    <col min="13833" max="13833" width="9" style="13" customWidth="1"/>
    <col min="13834" max="13834" width="13.42578125" style="13" customWidth="1"/>
    <col min="13835" max="13835" width="8.140625" style="13" customWidth="1"/>
    <col min="13836" max="13837" width="9.42578125" style="13" customWidth="1"/>
    <col min="13838" max="14080" width="9.140625" style="13"/>
    <col min="14081" max="14081" width="64.85546875" style="13" customWidth="1"/>
    <col min="14082" max="14084" width="11.28515625" style="13" customWidth="1"/>
    <col min="14085" max="14085" width="10.28515625" style="13" customWidth="1"/>
    <col min="14086" max="14086" width="11.140625" style="13" customWidth="1"/>
    <col min="14087" max="14087" width="11.7109375" style="13" customWidth="1"/>
    <col min="14088" max="14088" width="9.140625" style="13"/>
    <col min="14089" max="14089" width="9" style="13" customWidth="1"/>
    <col min="14090" max="14090" width="13.42578125" style="13" customWidth="1"/>
    <col min="14091" max="14091" width="8.140625" style="13" customWidth="1"/>
    <col min="14092" max="14093" width="9.42578125" style="13" customWidth="1"/>
    <col min="14094" max="14336" width="9.140625" style="13"/>
    <col min="14337" max="14337" width="64.85546875" style="13" customWidth="1"/>
    <col min="14338" max="14340" width="11.28515625" style="13" customWidth="1"/>
    <col min="14341" max="14341" width="10.28515625" style="13" customWidth="1"/>
    <col min="14342" max="14342" width="11.140625" style="13" customWidth="1"/>
    <col min="14343" max="14343" width="11.7109375" style="13" customWidth="1"/>
    <col min="14344" max="14344" width="9.140625" style="13"/>
    <col min="14345" max="14345" width="9" style="13" customWidth="1"/>
    <col min="14346" max="14346" width="13.42578125" style="13" customWidth="1"/>
    <col min="14347" max="14347" width="8.140625" style="13" customWidth="1"/>
    <col min="14348" max="14349" width="9.42578125" style="13" customWidth="1"/>
    <col min="14350" max="14592" width="9.140625" style="13"/>
    <col min="14593" max="14593" width="64.85546875" style="13" customWidth="1"/>
    <col min="14594" max="14596" width="11.28515625" style="13" customWidth="1"/>
    <col min="14597" max="14597" width="10.28515625" style="13" customWidth="1"/>
    <col min="14598" max="14598" width="11.140625" style="13" customWidth="1"/>
    <col min="14599" max="14599" width="11.7109375" style="13" customWidth="1"/>
    <col min="14600" max="14600" width="9.140625" style="13"/>
    <col min="14601" max="14601" width="9" style="13" customWidth="1"/>
    <col min="14602" max="14602" width="13.42578125" style="13" customWidth="1"/>
    <col min="14603" max="14603" width="8.140625" style="13" customWidth="1"/>
    <col min="14604" max="14605" width="9.42578125" style="13" customWidth="1"/>
    <col min="14606" max="14848" width="9.140625" style="13"/>
    <col min="14849" max="14849" width="64.85546875" style="13" customWidth="1"/>
    <col min="14850" max="14852" width="11.28515625" style="13" customWidth="1"/>
    <col min="14853" max="14853" width="10.28515625" style="13" customWidth="1"/>
    <col min="14854" max="14854" width="11.140625" style="13" customWidth="1"/>
    <col min="14855" max="14855" width="11.7109375" style="13" customWidth="1"/>
    <col min="14856" max="14856" width="9.140625" style="13"/>
    <col min="14857" max="14857" width="9" style="13" customWidth="1"/>
    <col min="14858" max="14858" width="13.42578125" style="13" customWidth="1"/>
    <col min="14859" max="14859" width="8.140625" style="13" customWidth="1"/>
    <col min="14860" max="14861" width="9.42578125" style="13" customWidth="1"/>
    <col min="14862" max="15104" width="9.140625" style="13"/>
    <col min="15105" max="15105" width="64.85546875" style="13" customWidth="1"/>
    <col min="15106" max="15108" width="11.28515625" style="13" customWidth="1"/>
    <col min="15109" max="15109" width="10.28515625" style="13" customWidth="1"/>
    <col min="15110" max="15110" width="11.140625" style="13" customWidth="1"/>
    <col min="15111" max="15111" width="11.7109375" style="13" customWidth="1"/>
    <col min="15112" max="15112" width="9.140625" style="13"/>
    <col min="15113" max="15113" width="9" style="13" customWidth="1"/>
    <col min="15114" max="15114" width="13.42578125" style="13" customWidth="1"/>
    <col min="15115" max="15115" width="8.140625" style="13" customWidth="1"/>
    <col min="15116" max="15117" width="9.42578125" style="13" customWidth="1"/>
    <col min="15118" max="15360" width="9.140625" style="13"/>
    <col min="15361" max="15361" width="64.85546875" style="13" customWidth="1"/>
    <col min="15362" max="15364" width="11.28515625" style="13" customWidth="1"/>
    <col min="15365" max="15365" width="10.28515625" style="13" customWidth="1"/>
    <col min="15366" max="15366" width="11.140625" style="13" customWidth="1"/>
    <col min="15367" max="15367" width="11.7109375" style="13" customWidth="1"/>
    <col min="15368" max="15368" width="9.140625" style="13"/>
    <col min="15369" max="15369" width="9" style="13" customWidth="1"/>
    <col min="15370" max="15370" width="13.42578125" style="13" customWidth="1"/>
    <col min="15371" max="15371" width="8.140625" style="13" customWidth="1"/>
    <col min="15372" max="15373" width="9.42578125" style="13" customWidth="1"/>
    <col min="15374" max="15616" width="9.140625" style="13"/>
    <col min="15617" max="15617" width="64.85546875" style="13" customWidth="1"/>
    <col min="15618" max="15620" width="11.28515625" style="13" customWidth="1"/>
    <col min="15621" max="15621" width="10.28515625" style="13" customWidth="1"/>
    <col min="15622" max="15622" width="11.140625" style="13" customWidth="1"/>
    <col min="15623" max="15623" width="11.7109375" style="13" customWidth="1"/>
    <col min="15624" max="15624" width="9.140625" style="13"/>
    <col min="15625" max="15625" width="9" style="13" customWidth="1"/>
    <col min="15626" max="15626" width="13.42578125" style="13" customWidth="1"/>
    <col min="15627" max="15627" width="8.140625" style="13" customWidth="1"/>
    <col min="15628" max="15629" width="9.42578125" style="13" customWidth="1"/>
    <col min="15630" max="15872" width="9.140625" style="13"/>
    <col min="15873" max="15873" width="64.85546875" style="13" customWidth="1"/>
    <col min="15874" max="15876" width="11.28515625" style="13" customWidth="1"/>
    <col min="15877" max="15877" width="10.28515625" style="13" customWidth="1"/>
    <col min="15878" max="15878" width="11.140625" style="13" customWidth="1"/>
    <col min="15879" max="15879" width="11.7109375" style="13" customWidth="1"/>
    <col min="15880" max="15880" width="9.140625" style="13"/>
    <col min="15881" max="15881" width="9" style="13" customWidth="1"/>
    <col min="15882" max="15882" width="13.42578125" style="13" customWidth="1"/>
    <col min="15883" max="15883" width="8.140625" style="13" customWidth="1"/>
    <col min="15884" max="15885" width="9.42578125" style="13" customWidth="1"/>
    <col min="15886" max="16128" width="9.140625" style="13"/>
    <col min="16129" max="16129" width="64.85546875" style="13" customWidth="1"/>
    <col min="16130" max="16132" width="11.28515625" style="13" customWidth="1"/>
    <col min="16133" max="16133" width="10.28515625" style="13" customWidth="1"/>
    <col min="16134" max="16134" width="11.140625" style="13" customWidth="1"/>
    <col min="16135" max="16135" width="11.7109375" style="13" customWidth="1"/>
    <col min="16136" max="16136" width="9.140625" style="13"/>
    <col min="16137" max="16137" width="9" style="13" customWidth="1"/>
    <col min="16138" max="16138" width="13.42578125" style="13" customWidth="1"/>
    <col min="16139" max="16139" width="8.140625" style="13" customWidth="1"/>
    <col min="16140" max="16141" width="9.42578125" style="13" customWidth="1"/>
    <col min="16142" max="16384" width="9.140625" style="13"/>
  </cols>
  <sheetData>
    <row r="1" spans="1:20" ht="12.75">
      <c r="A1" s="2" t="s">
        <v>121</v>
      </c>
      <c r="R1" s="45"/>
      <c r="S1" s="104" t="s">
        <v>91</v>
      </c>
    </row>
    <row r="2" spans="1:20">
      <c r="A2" s="15" t="s">
        <v>89</v>
      </c>
      <c r="B2" s="15"/>
      <c r="C2" s="15"/>
      <c r="D2" s="16"/>
      <c r="E2" s="15"/>
      <c r="F2" s="15"/>
      <c r="G2" s="15"/>
      <c r="H2" s="15"/>
      <c r="I2" s="15"/>
      <c r="J2" s="15"/>
      <c r="K2" s="15"/>
      <c r="L2" s="15"/>
      <c r="M2" s="15"/>
    </row>
    <row r="3" spans="1:20">
      <c r="A3" s="17"/>
      <c r="B3" s="17"/>
      <c r="C3" s="17"/>
      <c r="D3" s="18"/>
      <c r="E3" s="17"/>
      <c r="F3" s="17"/>
      <c r="G3" s="17"/>
      <c r="H3" s="17"/>
      <c r="I3" s="17"/>
      <c r="J3" s="17"/>
      <c r="K3" s="17"/>
      <c r="L3" s="17"/>
      <c r="M3" s="17"/>
    </row>
    <row r="4" spans="1:20" s="9" customFormat="1" ht="33.75">
      <c r="A4" s="27" t="s">
        <v>59</v>
      </c>
      <c r="B4" s="28" t="s">
        <v>0</v>
      </c>
      <c r="C4" s="28" t="s">
        <v>1</v>
      </c>
      <c r="D4" s="28" t="s">
        <v>58</v>
      </c>
      <c r="E4" s="28" t="s">
        <v>2</v>
      </c>
      <c r="F4" s="28" t="s">
        <v>3</v>
      </c>
      <c r="G4" s="28" t="s">
        <v>4</v>
      </c>
      <c r="H4" s="28" t="s">
        <v>5</v>
      </c>
      <c r="I4" s="28" t="s">
        <v>6</v>
      </c>
      <c r="J4" s="28" t="s">
        <v>7</v>
      </c>
      <c r="K4" s="28" t="s">
        <v>8</v>
      </c>
      <c r="L4" s="28" t="s">
        <v>9</v>
      </c>
      <c r="M4" s="29" t="s">
        <v>10</v>
      </c>
      <c r="N4" s="30" t="s">
        <v>44</v>
      </c>
      <c r="O4" s="30" t="s">
        <v>96</v>
      </c>
      <c r="P4" s="30" t="s">
        <v>46</v>
      </c>
      <c r="Q4" s="31" t="s">
        <v>47</v>
      </c>
      <c r="R4" s="30" t="s">
        <v>48</v>
      </c>
      <c r="S4" s="32" t="s">
        <v>63</v>
      </c>
      <c r="T4" s="32" t="s">
        <v>64</v>
      </c>
    </row>
    <row r="5" spans="1:20">
      <c r="A5" s="48" t="s">
        <v>32</v>
      </c>
      <c r="B5" s="49">
        <v>129</v>
      </c>
      <c r="C5" s="49">
        <v>0</v>
      </c>
      <c r="D5" s="50">
        <v>0</v>
      </c>
      <c r="E5" s="49">
        <v>11</v>
      </c>
      <c r="F5" s="49">
        <v>2351</v>
      </c>
      <c r="G5" s="49">
        <v>561</v>
      </c>
      <c r="H5" s="49">
        <v>21293</v>
      </c>
      <c r="I5" s="49">
        <v>4</v>
      </c>
      <c r="J5" s="49">
        <v>178</v>
      </c>
      <c r="K5" s="49">
        <v>0</v>
      </c>
      <c r="L5" s="49">
        <v>381</v>
      </c>
      <c r="M5" s="51">
        <v>24908</v>
      </c>
      <c r="N5" s="4">
        <f>SUM(B5+E5)</f>
        <v>140</v>
      </c>
      <c r="O5" s="4">
        <f>SUM(C5+D5+F5+G5)</f>
        <v>2912</v>
      </c>
      <c r="P5" s="4">
        <f>SUM(H5:L5)</f>
        <v>21856</v>
      </c>
      <c r="Q5" s="11">
        <f>(10*N5)+(3*O5)+P5</f>
        <v>31992</v>
      </c>
      <c r="R5" s="5">
        <f>SUM(Q5/($Q$45+$Q$57))</f>
        <v>1.489176102801189E-2</v>
      </c>
      <c r="S5" s="4">
        <f>SUM(N5:P5)</f>
        <v>24908</v>
      </c>
      <c r="T5" s="4">
        <f>S5-M5</f>
        <v>0</v>
      </c>
    </row>
    <row r="6" spans="1:20">
      <c r="A6" s="48" t="s">
        <v>43</v>
      </c>
      <c r="B6" s="49">
        <v>1859</v>
      </c>
      <c r="C6" s="49">
        <v>0</v>
      </c>
      <c r="D6" s="50">
        <v>0</v>
      </c>
      <c r="E6" s="49">
        <v>88</v>
      </c>
      <c r="F6" s="49">
        <v>4791</v>
      </c>
      <c r="G6" s="49">
        <v>589</v>
      </c>
      <c r="H6" s="49">
        <v>9997</v>
      </c>
      <c r="I6" s="49">
        <v>1</v>
      </c>
      <c r="J6" s="49">
        <v>50</v>
      </c>
      <c r="K6" s="49">
        <v>2</v>
      </c>
      <c r="L6" s="49">
        <v>13</v>
      </c>
      <c r="M6" s="51">
        <v>17388</v>
      </c>
      <c r="N6" s="4">
        <f t="shared" ref="N6:N43" si="0">SUM(B6+E6)</f>
        <v>1947</v>
      </c>
      <c r="O6" s="4">
        <f t="shared" ref="O6:O43" si="1">SUM(C6+D6+F6+G6)</f>
        <v>5380</v>
      </c>
      <c r="P6" s="4">
        <f t="shared" ref="P6:P43" si="2">SUM(H6:L6)</f>
        <v>10063</v>
      </c>
      <c r="Q6" s="11">
        <f t="shared" ref="Q6:Q42" si="3">(10*N6)+(3*O6)+P6</f>
        <v>45673</v>
      </c>
      <c r="R6" s="5">
        <f t="shared" ref="R6:R42" si="4">SUM(Q6/($Q$45+$Q$57))</f>
        <v>2.1260046306338681E-2</v>
      </c>
      <c r="S6" s="4">
        <f t="shared" ref="S6:S43" si="5">SUM(N6:P6)</f>
        <v>17390</v>
      </c>
      <c r="T6" s="4">
        <f t="shared" ref="T6:T43" si="6">S6-M6</f>
        <v>2</v>
      </c>
    </row>
    <row r="7" spans="1:20">
      <c r="A7" s="48" t="s">
        <v>20</v>
      </c>
      <c r="B7" s="49">
        <v>115</v>
      </c>
      <c r="C7" s="49">
        <v>0</v>
      </c>
      <c r="D7" s="50">
        <v>822</v>
      </c>
      <c r="E7" s="49">
        <v>32</v>
      </c>
      <c r="F7" s="49">
        <v>1349</v>
      </c>
      <c r="G7" s="49">
        <v>268</v>
      </c>
      <c r="H7" s="49">
        <v>2448</v>
      </c>
      <c r="I7" s="49">
        <v>0</v>
      </c>
      <c r="J7" s="49">
        <v>123</v>
      </c>
      <c r="K7" s="49">
        <v>52</v>
      </c>
      <c r="L7" s="49">
        <v>247</v>
      </c>
      <c r="M7" s="51">
        <v>5455</v>
      </c>
      <c r="N7" s="4">
        <f t="shared" si="0"/>
        <v>147</v>
      </c>
      <c r="O7" s="4">
        <f t="shared" si="1"/>
        <v>2439</v>
      </c>
      <c r="P7" s="4">
        <f t="shared" si="2"/>
        <v>2870</v>
      </c>
      <c r="Q7" s="11">
        <f t="shared" si="3"/>
        <v>11657</v>
      </c>
      <c r="R7" s="5">
        <f t="shared" si="4"/>
        <v>5.4261458584500691E-3</v>
      </c>
      <c r="S7" s="4">
        <f t="shared" si="5"/>
        <v>5456</v>
      </c>
      <c r="T7" s="4">
        <f t="shared" si="6"/>
        <v>1</v>
      </c>
    </row>
    <row r="8" spans="1:20">
      <c r="A8" s="48" t="s">
        <v>95</v>
      </c>
      <c r="B8" s="49">
        <v>193</v>
      </c>
      <c r="C8" s="49">
        <v>0</v>
      </c>
      <c r="D8" s="50">
        <v>0</v>
      </c>
      <c r="E8" s="49">
        <v>30</v>
      </c>
      <c r="F8" s="49">
        <v>1258</v>
      </c>
      <c r="G8" s="49">
        <v>276</v>
      </c>
      <c r="H8" s="49">
        <v>5191</v>
      </c>
      <c r="I8" s="49">
        <v>41</v>
      </c>
      <c r="J8" s="49">
        <v>296</v>
      </c>
      <c r="K8" s="49">
        <v>660</v>
      </c>
      <c r="L8" s="49">
        <v>8</v>
      </c>
      <c r="M8" s="51">
        <v>7954</v>
      </c>
      <c r="N8" s="4">
        <f t="shared" si="0"/>
        <v>223</v>
      </c>
      <c r="O8" s="4">
        <f t="shared" si="1"/>
        <v>1534</v>
      </c>
      <c r="P8" s="4">
        <f t="shared" si="2"/>
        <v>6196</v>
      </c>
      <c r="Q8" s="11">
        <f t="shared" si="3"/>
        <v>13028</v>
      </c>
      <c r="R8" s="5">
        <f t="shared" si="4"/>
        <v>6.0643242896017413E-3</v>
      </c>
      <c r="S8" s="4">
        <f t="shared" si="5"/>
        <v>7953</v>
      </c>
      <c r="T8" s="4">
        <f t="shared" si="6"/>
        <v>-1</v>
      </c>
    </row>
    <row r="9" spans="1:20">
      <c r="A9" s="48" t="s">
        <v>11</v>
      </c>
      <c r="B9" s="49">
        <v>264</v>
      </c>
      <c r="C9" s="49">
        <v>0</v>
      </c>
      <c r="D9" s="50">
        <v>0</v>
      </c>
      <c r="E9" s="49">
        <v>9</v>
      </c>
      <c r="F9" s="49">
        <v>4925</v>
      </c>
      <c r="G9" s="49">
        <v>1012</v>
      </c>
      <c r="H9" s="49">
        <v>13241</v>
      </c>
      <c r="I9" s="49">
        <v>2219</v>
      </c>
      <c r="J9" s="49">
        <v>197</v>
      </c>
      <c r="K9" s="49">
        <v>869</v>
      </c>
      <c r="L9" s="49">
        <v>113</v>
      </c>
      <c r="M9" s="51">
        <v>22848</v>
      </c>
      <c r="N9" s="4">
        <f t="shared" si="0"/>
        <v>273</v>
      </c>
      <c r="O9" s="4">
        <f t="shared" si="1"/>
        <v>5937</v>
      </c>
      <c r="P9" s="4">
        <f t="shared" si="2"/>
        <v>16639</v>
      </c>
      <c r="Q9" s="11">
        <f t="shared" si="3"/>
        <v>37180</v>
      </c>
      <c r="R9" s="5">
        <f t="shared" si="4"/>
        <v>1.7306691517300639E-2</v>
      </c>
      <c r="S9" s="4">
        <f t="shared" si="5"/>
        <v>22849</v>
      </c>
      <c r="T9" s="4">
        <f t="shared" si="6"/>
        <v>1</v>
      </c>
    </row>
    <row r="10" spans="1:20">
      <c r="A10" s="48" t="s">
        <v>67</v>
      </c>
      <c r="B10" s="49">
        <v>193</v>
      </c>
      <c r="C10" s="49">
        <v>0</v>
      </c>
      <c r="D10" s="50">
        <v>0</v>
      </c>
      <c r="E10" s="49">
        <v>84</v>
      </c>
      <c r="F10" s="49">
        <v>4332</v>
      </c>
      <c r="G10" s="49">
        <v>435</v>
      </c>
      <c r="H10" s="49">
        <v>9282</v>
      </c>
      <c r="I10" s="49">
        <v>145</v>
      </c>
      <c r="J10" s="49">
        <v>119</v>
      </c>
      <c r="K10" s="49">
        <v>862</v>
      </c>
      <c r="L10" s="49">
        <v>83</v>
      </c>
      <c r="M10" s="51">
        <v>15533</v>
      </c>
      <c r="N10" s="4">
        <f t="shared" si="0"/>
        <v>277</v>
      </c>
      <c r="O10" s="4">
        <f t="shared" si="1"/>
        <v>4767</v>
      </c>
      <c r="P10" s="4">
        <f t="shared" si="2"/>
        <v>10491</v>
      </c>
      <c r="Q10" s="11">
        <f t="shared" si="3"/>
        <v>27562</v>
      </c>
      <c r="R10" s="5">
        <f t="shared" si="4"/>
        <v>1.2829667337273809E-2</v>
      </c>
      <c r="S10" s="4">
        <f t="shared" si="5"/>
        <v>15535</v>
      </c>
      <c r="T10" s="4">
        <f t="shared" si="6"/>
        <v>2</v>
      </c>
    </row>
    <row r="11" spans="1:20">
      <c r="A11" s="48" t="s">
        <v>74</v>
      </c>
      <c r="B11" s="49">
        <v>1126</v>
      </c>
      <c r="C11" s="49">
        <v>0</v>
      </c>
      <c r="D11" s="50">
        <v>89</v>
      </c>
      <c r="E11" s="49">
        <v>151</v>
      </c>
      <c r="F11" s="49">
        <v>3304</v>
      </c>
      <c r="G11" s="49">
        <v>546</v>
      </c>
      <c r="H11" s="49">
        <v>28275</v>
      </c>
      <c r="I11" s="49">
        <v>27</v>
      </c>
      <c r="J11" s="49">
        <v>266</v>
      </c>
      <c r="K11" s="49">
        <v>1052</v>
      </c>
      <c r="L11" s="49">
        <v>102</v>
      </c>
      <c r="M11" s="51">
        <v>34937</v>
      </c>
      <c r="N11" s="4">
        <f t="shared" si="0"/>
        <v>1277</v>
      </c>
      <c r="O11" s="4">
        <f t="shared" si="1"/>
        <v>3939</v>
      </c>
      <c r="P11" s="4">
        <f t="shared" si="2"/>
        <v>29722</v>
      </c>
      <c r="Q11" s="11">
        <f t="shared" si="3"/>
        <v>54309</v>
      </c>
      <c r="R11" s="5">
        <f t="shared" si="4"/>
        <v>2.5279965293520185E-2</v>
      </c>
      <c r="S11" s="4">
        <f t="shared" si="5"/>
        <v>34938</v>
      </c>
      <c r="T11" s="4">
        <f t="shared" si="6"/>
        <v>1</v>
      </c>
    </row>
    <row r="12" spans="1:20">
      <c r="A12" s="48" t="s">
        <v>33</v>
      </c>
      <c r="B12" s="49">
        <v>1303</v>
      </c>
      <c r="C12" s="49">
        <v>0</v>
      </c>
      <c r="D12" s="50">
        <v>586</v>
      </c>
      <c r="E12" s="49">
        <v>59</v>
      </c>
      <c r="F12" s="49">
        <v>7839</v>
      </c>
      <c r="G12" s="49">
        <v>1969</v>
      </c>
      <c r="H12" s="49">
        <v>31364</v>
      </c>
      <c r="I12" s="49">
        <v>516</v>
      </c>
      <c r="J12" s="49">
        <v>64</v>
      </c>
      <c r="K12" s="49">
        <v>0</v>
      </c>
      <c r="L12" s="49">
        <v>218</v>
      </c>
      <c r="M12" s="51">
        <v>43917</v>
      </c>
      <c r="N12" s="4">
        <f t="shared" si="0"/>
        <v>1362</v>
      </c>
      <c r="O12" s="4">
        <f t="shared" si="1"/>
        <v>10394</v>
      </c>
      <c r="P12" s="4">
        <f t="shared" si="2"/>
        <v>32162</v>
      </c>
      <c r="Q12" s="11">
        <f t="shared" si="3"/>
        <v>76964</v>
      </c>
      <c r="R12" s="5">
        <f t="shared" si="4"/>
        <v>3.5825503118276668E-2</v>
      </c>
      <c r="S12" s="4">
        <f t="shared" si="5"/>
        <v>43918</v>
      </c>
      <c r="T12" s="4">
        <f t="shared" si="6"/>
        <v>1</v>
      </c>
    </row>
    <row r="13" spans="1:20">
      <c r="A13" s="48" t="s">
        <v>26</v>
      </c>
      <c r="B13" s="49">
        <v>408</v>
      </c>
      <c r="C13" s="49">
        <v>1</v>
      </c>
      <c r="D13" s="50">
        <v>0</v>
      </c>
      <c r="E13" s="49">
        <v>104</v>
      </c>
      <c r="F13" s="49">
        <v>4062</v>
      </c>
      <c r="G13" s="49">
        <v>530</v>
      </c>
      <c r="H13" s="49">
        <v>13596</v>
      </c>
      <c r="I13" s="49">
        <v>15</v>
      </c>
      <c r="J13" s="49">
        <v>138</v>
      </c>
      <c r="K13" s="49">
        <v>1282</v>
      </c>
      <c r="L13" s="49">
        <v>29</v>
      </c>
      <c r="M13" s="51">
        <v>20164</v>
      </c>
      <c r="N13" s="4">
        <f t="shared" si="0"/>
        <v>512</v>
      </c>
      <c r="O13" s="4">
        <f t="shared" si="1"/>
        <v>4593</v>
      </c>
      <c r="P13" s="4">
        <f t="shared" si="2"/>
        <v>15060</v>
      </c>
      <c r="Q13" s="11">
        <f t="shared" si="3"/>
        <v>33959</v>
      </c>
      <c r="R13" s="5">
        <f t="shared" si="4"/>
        <v>1.5807367865411846E-2</v>
      </c>
      <c r="S13" s="4">
        <f t="shared" si="5"/>
        <v>20165</v>
      </c>
      <c r="T13" s="4">
        <f t="shared" si="6"/>
        <v>1</v>
      </c>
    </row>
    <row r="14" spans="1:20">
      <c r="A14" s="48" t="s">
        <v>71</v>
      </c>
      <c r="B14" s="49">
        <v>177</v>
      </c>
      <c r="C14" s="49">
        <v>0</v>
      </c>
      <c r="D14" s="50">
        <v>0</v>
      </c>
      <c r="E14" s="49">
        <v>12</v>
      </c>
      <c r="F14" s="49">
        <v>3566</v>
      </c>
      <c r="G14" s="49">
        <v>209</v>
      </c>
      <c r="H14" s="49">
        <v>7515</v>
      </c>
      <c r="I14" s="49">
        <v>19</v>
      </c>
      <c r="J14" s="49">
        <v>200</v>
      </c>
      <c r="K14" s="49">
        <v>112</v>
      </c>
      <c r="L14" s="49">
        <v>28</v>
      </c>
      <c r="M14" s="51">
        <v>11836</v>
      </c>
      <c r="N14" s="4">
        <f t="shared" si="0"/>
        <v>189</v>
      </c>
      <c r="O14" s="4">
        <f t="shared" si="1"/>
        <v>3775</v>
      </c>
      <c r="P14" s="4">
        <f t="shared" si="2"/>
        <v>7874</v>
      </c>
      <c r="Q14" s="11">
        <f t="shared" si="3"/>
        <v>21089</v>
      </c>
      <c r="R14" s="5">
        <f t="shared" si="4"/>
        <v>9.816590032500086E-3</v>
      </c>
      <c r="S14" s="4">
        <f t="shared" si="5"/>
        <v>11838</v>
      </c>
      <c r="T14" s="4">
        <f t="shared" si="6"/>
        <v>2</v>
      </c>
    </row>
    <row r="15" spans="1:20">
      <c r="A15" s="48" t="s">
        <v>68</v>
      </c>
      <c r="B15" s="49">
        <v>528</v>
      </c>
      <c r="C15" s="49">
        <v>1</v>
      </c>
      <c r="D15" s="50">
        <v>699</v>
      </c>
      <c r="E15" s="49">
        <v>27</v>
      </c>
      <c r="F15" s="49">
        <v>3144</v>
      </c>
      <c r="G15" s="49">
        <v>704</v>
      </c>
      <c r="H15" s="49">
        <v>11939</v>
      </c>
      <c r="I15" s="49">
        <v>0</v>
      </c>
      <c r="J15" s="49">
        <v>86</v>
      </c>
      <c r="K15" s="49">
        <v>395</v>
      </c>
      <c r="L15" s="49">
        <v>25</v>
      </c>
      <c r="M15" s="51">
        <v>17547</v>
      </c>
      <c r="N15" s="4">
        <f t="shared" si="0"/>
        <v>555</v>
      </c>
      <c r="O15" s="4">
        <f t="shared" si="1"/>
        <v>4548</v>
      </c>
      <c r="P15" s="4">
        <f t="shared" si="2"/>
        <v>12445</v>
      </c>
      <c r="Q15" s="11">
        <f t="shared" si="3"/>
        <v>31639</v>
      </c>
      <c r="R15" s="5">
        <f t="shared" si="4"/>
        <v>1.4727445210217186E-2</v>
      </c>
      <c r="S15" s="4">
        <f t="shared" si="5"/>
        <v>17548</v>
      </c>
      <c r="T15" s="4">
        <f t="shared" si="6"/>
        <v>1</v>
      </c>
    </row>
    <row r="16" spans="1:20">
      <c r="A16" s="48" t="s">
        <v>21</v>
      </c>
      <c r="B16" s="49">
        <v>1259</v>
      </c>
      <c r="C16" s="49">
        <v>0</v>
      </c>
      <c r="D16" s="50">
        <v>1025</v>
      </c>
      <c r="E16" s="49">
        <v>128</v>
      </c>
      <c r="F16" s="49">
        <v>4302</v>
      </c>
      <c r="G16" s="49">
        <v>775</v>
      </c>
      <c r="H16" s="49">
        <v>28405</v>
      </c>
      <c r="I16" s="49">
        <v>0</v>
      </c>
      <c r="J16" s="49">
        <v>240</v>
      </c>
      <c r="K16" s="49">
        <v>0</v>
      </c>
      <c r="L16" s="49">
        <v>350</v>
      </c>
      <c r="M16" s="51">
        <v>36484</v>
      </c>
      <c r="N16" s="4">
        <f t="shared" si="0"/>
        <v>1387</v>
      </c>
      <c r="O16" s="4">
        <f t="shared" si="1"/>
        <v>6102</v>
      </c>
      <c r="P16" s="4">
        <f t="shared" si="2"/>
        <v>28995</v>
      </c>
      <c r="Q16" s="11">
        <f t="shared" si="3"/>
        <v>61171</v>
      </c>
      <c r="R16" s="5">
        <f t="shared" si="4"/>
        <v>2.8474115836600256E-2</v>
      </c>
      <c r="S16" s="4">
        <f t="shared" si="5"/>
        <v>36484</v>
      </c>
      <c r="T16" s="4">
        <f t="shared" si="6"/>
        <v>0</v>
      </c>
    </row>
    <row r="17" spans="1:20">
      <c r="A17" s="48" t="s">
        <v>22</v>
      </c>
      <c r="B17" s="49">
        <v>501</v>
      </c>
      <c r="C17" s="49">
        <v>0</v>
      </c>
      <c r="D17" s="50">
        <v>0</v>
      </c>
      <c r="E17" s="49">
        <v>57</v>
      </c>
      <c r="F17" s="49">
        <v>2201</v>
      </c>
      <c r="G17" s="49">
        <v>388</v>
      </c>
      <c r="H17" s="49">
        <v>9876</v>
      </c>
      <c r="I17" s="49">
        <v>0</v>
      </c>
      <c r="J17" s="49">
        <v>529</v>
      </c>
      <c r="K17" s="49">
        <v>240</v>
      </c>
      <c r="L17" s="49">
        <v>150</v>
      </c>
      <c r="M17" s="51">
        <v>13942</v>
      </c>
      <c r="N17" s="4">
        <f t="shared" si="0"/>
        <v>558</v>
      </c>
      <c r="O17" s="4">
        <f t="shared" si="1"/>
        <v>2589</v>
      </c>
      <c r="P17" s="4">
        <f t="shared" si="2"/>
        <v>10795</v>
      </c>
      <c r="Q17" s="11">
        <f t="shared" si="3"/>
        <v>24142</v>
      </c>
      <c r="R17" s="5">
        <f t="shared" si="4"/>
        <v>1.1237712388667888E-2</v>
      </c>
      <c r="S17" s="4">
        <f t="shared" si="5"/>
        <v>13942</v>
      </c>
      <c r="T17" s="4">
        <f t="shared" si="6"/>
        <v>0</v>
      </c>
    </row>
    <row r="18" spans="1:20">
      <c r="A18" s="48" t="s">
        <v>15</v>
      </c>
      <c r="B18" s="49">
        <v>828</v>
      </c>
      <c r="C18" s="49">
        <v>0</v>
      </c>
      <c r="D18" s="50">
        <v>0</v>
      </c>
      <c r="E18" s="49">
        <v>113</v>
      </c>
      <c r="F18" s="49">
        <v>3887</v>
      </c>
      <c r="G18" s="49">
        <v>487</v>
      </c>
      <c r="H18" s="49">
        <v>21573</v>
      </c>
      <c r="I18" s="49">
        <v>0</v>
      </c>
      <c r="J18" s="49">
        <v>358</v>
      </c>
      <c r="K18" s="49">
        <v>135</v>
      </c>
      <c r="L18" s="49">
        <v>26</v>
      </c>
      <c r="M18" s="51">
        <v>27406</v>
      </c>
      <c r="N18" s="4">
        <f t="shared" si="0"/>
        <v>941</v>
      </c>
      <c r="O18" s="4">
        <f t="shared" si="1"/>
        <v>4374</v>
      </c>
      <c r="P18" s="4">
        <f t="shared" si="2"/>
        <v>22092</v>
      </c>
      <c r="Q18" s="11">
        <f t="shared" si="3"/>
        <v>44624</v>
      </c>
      <c r="R18" s="5">
        <f t="shared" si="4"/>
        <v>2.0771753691985577E-2</v>
      </c>
      <c r="S18" s="4">
        <f t="shared" si="5"/>
        <v>27407</v>
      </c>
      <c r="T18" s="4">
        <f t="shared" si="6"/>
        <v>1</v>
      </c>
    </row>
    <row r="19" spans="1:20">
      <c r="A19" s="48" t="s">
        <v>12</v>
      </c>
      <c r="B19" s="49">
        <v>905</v>
      </c>
      <c r="C19" s="49">
        <v>0</v>
      </c>
      <c r="D19" s="50">
        <v>0</v>
      </c>
      <c r="E19" s="49">
        <v>302</v>
      </c>
      <c r="F19" s="49">
        <v>5778</v>
      </c>
      <c r="G19" s="49">
        <v>209</v>
      </c>
      <c r="H19" s="49">
        <v>23555</v>
      </c>
      <c r="I19" s="49">
        <v>0</v>
      </c>
      <c r="J19" s="49">
        <v>968</v>
      </c>
      <c r="K19" s="49">
        <v>345</v>
      </c>
      <c r="L19" s="49">
        <v>191</v>
      </c>
      <c r="M19" s="51">
        <v>32252</v>
      </c>
      <c r="N19" s="4">
        <f t="shared" si="0"/>
        <v>1207</v>
      </c>
      <c r="O19" s="4">
        <f t="shared" si="1"/>
        <v>5987</v>
      </c>
      <c r="P19" s="4">
        <f t="shared" si="2"/>
        <v>25059</v>
      </c>
      <c r="Q19" s="11">
        <f t="shared" si="3"/>
        <v>55090</v>
      </c>
      <c r="R19" s="5">
        <f t="shared" si="4"/>
        <v>2.5643508221842179E-2</v>
      </c>
      <c r="S19" s="4">
        <f t="shared" si="5"/>
        <v>32253</v>
      </c>
      <c r="T19" s="4">
        <f t="shared" si="6"/>
        <v>1</v>
      </c>
    </row>
    <row r="20" spans="1:20">
      <c r="A20" s="48" t="s">
        <v>16</v>
      </c>
      <c r="B20" s="49">
        <v>3564</v>
      </c>
      <c r="C20" s="49">
        <v>0</v>
      </c>
      <c r="D20" s="50">
        <v>0</v>
      </c>
      <c r="E20" s="49">
        <v>168</v>
      </c>
      <c r="F20" s="49">
        <v>15397</v>
      </c>
      <c r="G20" s="49">
        <v>1364</v>
      </c>
      <c r="H20" s="49">
        <v>47054</v>
      </c>
      <c r="I20" s="49">
        <v>0</v>
      </c>
      <c r="J20" s="49">
        <v>318</v>
      </c>
      <c r="K20" s="49">
        <v>10</v>
      </c>
      <c r="L20" s="49">
        <v>118</v>
      </c>
      <c r="M20" s="51">
        <v>67993</v>
      </c>
      <c r="N20" s="4">
        <f t="shared" si="0"/>
        <v>3732</v>
      </c>
      <c r="O20" s="4">
        <f t="shared" si="1"/>
        <v>16761</v>
      </c>
      <c r="P20" s="4">
        <f t="shared" si="2"/>
        <v>47500</v>
      </c>
      <c r="Q20" s="11">
        <f t="shared" si="3"/>
        <v>135103</v>
      </c>
      <c r="R20" s="5">
        <f>SUM(Q20/($Q$45+$Q$57))</f>
        <v>6.2888271760674241E-2</v>
      </c>
      <c r="S20" s="4">
        <f t="shared" si="5"/>
        <v>67993</v>
      </c>
      <c r="T20" s="4">
        <f t="shared" si="6"/>
        <v>0</v>
      </c>
    </row>
    <row r="21" spans="1:20">
      <c r="A21" s="48" t="s">
        <v>27</v>
      </c>
      <c r="B21" s="49">
        <v>469</v>
      </c>
      <c r="C21" s="49">
        <v>0</v>
      </c>
      <c r="D21" s="50">
        <v>0</v>
      </c>
      <c r="E21" s="49">
        <v>69</v>
      </c>
      <c r="F21" s="49">
        <v>2044</v>
      </c>
      <c r="G21" s="49">
        <v>449</v>
      </c>
      <c r="H21" s="49">
        <v>13204</v>
      </c>
      <c r="I21" s="49">
        <v>0</v>
      </c>
      <c r="J21" s="49">
        <v>95</v>
      </c>
      <c r="K21" s="49">
        <v>947</v>
      </c>
      <c r="L21" s="49">
        <v>33</v>
      </c>
      <c r="M21" s="51">
        <v>17310</v>
      </c>
      <c r="N21" s="4">
        <f t="shared" si="0"/>
        <v>538</v>
      </c>
      <c r="O21" s="4">
        <f t="shared" si="1"/>
        <v>2493</v>
      </c>
      <c r="P21" s="4">
        <f t="shared" si="2"/>
        <v>14279</v>
      </c>
      <c r="Q21" s="11">
        <f t="shared" si="3"/>
        <v>27138</v>
      </c>
      <c r="R21" s="5">
        <f t="shared" si="4"/>
        <v>1.2632302162358923E-2</v>
      </c>
      <c r="S21" s="4">
        <f t="shared" si="5"/>
        <v>17310</v>
      </c>
      <c r="T21" s="4">
        <f t="shared" si="6"/>
        <v>0</v>
      </c>
    </row>
    <row r="22" spans="1:20">
      <c r="A22" s="48" t="s">
        <v>23</v>
      </c>
      <c r="B22" s="49">
        <v>1334</v>
      </c>
      <c r="C22" s="49">
        <v>1</v>
      </c>
      <c r="D22" s="50">
        <v>0</v>
      </c>
      <c r="E22" s="49">
        <v>259</v>
      </c>
      <c r="F22" s="49">
        <v>3694</v>
      </c>
      <c r="G22" s="49">
        <v>1368</v>
      </c>
      <c r="H22" s="49">
        <v>29950</v>
      </c>
      <c r="I22" s="49">
        <v>0</v>
      </c>
      <c r="J22" s="49">
        <v>539</v>
      </c>
      <c r="K22" s="49">
        <v>0</v>
      </c>
      <c r="L22" s="49">
        <v>141</v>
      </c>
      <c r="M22" s="51">
        <v>37284</v>
      </c>
      <c r="N22" s="4">
        <f t="shared" si="0"/>
        <v>1593</v>
      </c>
      <c r="O22" s="4">
        <f t="shared" si="1"/>
        <v>5063</v>
      </c>
      <c r="P22" s="4">
        <f t="shared" si="2"/>
        <v>30630</v>
      </c>
      <c r="Q22" s="11">
        <f t="shared" si="3"/>
        <v>61749</v>
      </c>
      <c r="R22" s="5">
        <f t="shared" si="4"/>
        <v>2.8743165532592718E-2</v>
      </c>
      <c r="S22" s="4">
        <f t="shared" si="5"/>
        <v>37286</v>
      </c>
      <c r="T22" s="4">
        <f t="shared" si="6"/>
        <v>2</v>
      </c>
    </row>
    <row r="23" spans="1:20">
      <c r="A23" s="48" t="s">
        <v>17</v>
      </c>
      <c r="B23" s="49">
        <v>1510</v>
      </c>
      <c r="C23" s="49">
        <v>0</v>
      </c>
      <c r="D23" s="50">
        <v>0</v>
      </c>
      <c r="E23" s="49">
        <v>125</v>
      </c>
      <c r="F23" s="49">
        <v>7708</v>
      </c>
      <c r="G23" s="49">
        <v>1799</v>
      </c>
      <c r="H23" s="49">
        <v>37790</v>
      </c>
      <c r="I23" s="49">
        <v>2723</v>
      </c>
      <c r="J23" s="49">
        <v>487</v>
      </c>
      <c r="K23" s="49">
        <v>9</v>
      </c>
      <c r="L23" s="49">
        <v>336</v>
      </c>
      <c r="M23" s="51">
        <v>52486</v>
      </c>
      <c r="N23" s="4">
        <f t="shared" si="0"/>
        <v>1635</v>
      </c>
      <c r="O23" s="4">
        <f t="shared" si="1"/>
        <v>9507</v>
      </c>
      <c r="P23" s="4">
        <f t="shared" si="2"/>
        <v>41345</v>
      </c>
      <c r="Q23" s="11">
        <f t="shared" si="3"/>
        <v>86216</v>
      </c>
      <c r="R23" s="5">
        <f t="shared" si="4"/>
        <v>4.0132160189768479E-2</v>
      </c>
      <c r="S23" s="4">
        <f t="shared" si="5"/>
        <v>52487</v>
      </c>
      <c r="T23" s="4">
        <f t="shared" si="6"/>
        <v>1</v>
      </c>
    </row>
    <row r="24" spans="1:20">
      <c r="A24" s="48" t="s">
        <v>13</v>
      </c>
      <c r="B24" s="49">
        <v>197</v>
      </c>
      <c r="C24" s="49">
        <v>0</v>
      </c>
      <c r="D24" s="50">
        <v>0</v>
      </c>
      <c r="E24" s="49">
        <v>33</v>
      </c>
      <c r="F24" s="49">
        <v>2025</v>
      </c>
      <c r="G24" s="49">
        <v>468</v>
      </c>
      <c r="H24" s="49">
        <v>8141</v>
      </c>
      <c r="I24" s="49">
        <v>210</v>
      </c>
      <c r="J24" s="49">
        <v>189</v>
      </c>
      <c r="K24" s="49">
        <v>578</v>
      </c>
      <c r="L24" s="49">
        <v>51</v>
      </c>
      <c r="M24" s="51">
        <v>11892</v>
      </c>
      <c r="N24" s="4">
        <f t="shared" si="0"/>
        <v>230</v>
      </c>
      <c r="O24" s="4">
        <f t="shared" si="1"/>
        <v>2493</v>
      </c>
      <c r="P24" s="4">
        <f t="shared" si="2"/>
        <v>9169</v>
      </c>
      <c r="Q24" s="11">
        <f t="shared" si="3"/>
        <v>18948</v>
      </c>
      <c r="R24" s="5">
        <f t="shared" si="4"/>
        <v>8.8199889959605302E-3</v>
      </c>
      <c r="S24" s="4">
        <f t="shared" si="5"/>
        <v>11892</v>
      </c>
      <c r="T24" s="4">
        <f t="shared" si="6"/>
        <v>0</v>
      </c>
    </row>
    <row r="25" spans="1:20">
      <c r="A25" s="48" t="s">
        <v>18</v>
      </c>
      <c r="B25" s="49">
        <v>1037</v>
      </c>
      <c r="C25" s="49">
        <v>0</v>
      </c>
      <c r="D25" s="50">
        <v>0</v>
      </c>
      <c r="E25" s="49">
        <v>128</v>
      </c>
      <c r="F25" s="49">
        <v>2744</v>
      </c>
      <c r="G25" s="49">
        <v>557</v>
      </c>
      <c r="H25" s="49">
        <v>20998</v>
      </c>
      <c r="I25" s="49">
        <v>115</v>
      </c>
      <c r="J25" s="49">
        <v>1027</v>
      </c>
      <c r="K25" s="49">
        <v>0</v>
      </c>
      <c r="L25" s="49">
        <v>61</v>
      </c>
      <c r="M25" s="51">
        <v>26666</v>
      </c>
      <c r="N25" s="4">
        <f t="shared" si="0"/>
        <v>1165</v>
      </c>
      <c r="O25" s="4">
        <f t="shared" si="1"/>
        <v>3301</v>
      </c>
      <c r="P25" s="4">
        <f t="shared" si="2"/>
        <v>22201</v>
      </c>
      <c r="Q25" s="11">
        <f t="shared" si="3"/>
        <v>43754</v>
      </c>
      <c r="R25" s="5">
        <f>SUM(Q25/($Q$45+$Q$57))</f>
        <v>2.036678269628758E-2</v>
      </c>
      <c r="S25" s="4">
        <f t="shared" si="5"/>
        <v>26667</v>
      </c>
      <c r="T25" s="4">
        <f t="shared" si="6"/>
        <v>1</v>
      </c>
    </row>
    <row r="26" spans="1:20">
      <c r="A26" s="48" t="s">
        <v>34</v>
      </c>
      <c r="B26" s="49">
        <v>1384</v>
      </c>
      <c r="C26" s="49">
        <v>0</v>
      </c>
      <c r="D26" s="50">
        <v>197</v>
      </c>
      <c r="E26" s="49">
        <v>236</v>
      </c>
      <c r="F26" s="49">
        <v>3802</v>
      </c>
      <c r="G26" s="49">
        <v>487</v>
      </c>
      <c r="H26" s="49">
        <v>16749</v>
      </c>
      <c r="I26" s="49">
        <v>0</v>
      </c>
      <c r="J26" s="49">
        <v>196</v>
      </c>
      <c r="K26" s="49">
        <v>73</v>
      </c>
      <c r="L26" s="49">
        <v>39</v>
      </c>
      <c r="M26" s="51">
        <v>23162</v>
      </c>
      <c r="N26" s="4">
        <f t="shared" si="0"/>
        <v>1620</v>
      </c>
      <c r="O26" s="4">
        <f t="shared" si="1"/>
        <v>4486</v>
      </c>
      <c r="P26" s="4">
        <f t="shared" si="2"/>
        <v>17057</v>
      </c>
      <c r="Q26" s="11">
        <f t="shared" si="3"/>
        <v>46715</v>
      </c>
      <c r="R26" s="5">
        <f>SUM(Q26/($Q$45+$Q$57))</f>
        <v>2.1745080533370077E-2</v>
      </c>
      <c r="S26" s="4">
        <f t="shared" si="5"/>
        <v>23163</v>
      </c>
      <c r="T26" s="4">
        <f t="shared" si="6"/>
        <v>1</v>
      </c>
    </row>
    <row r="27" spans="1:20">
      <c r="A27" s="48" t="s">
        <v>31</v>
      </c>
      <c r="B27" s="49">
        <v>347</v>
      </c>
      <c r="C27" s="49">
        <v>0</v>
      </c>
      <c r="D27" s="50">
        <v>44</v>
      </c>
      <c r="E27" s="49">
        <v>29</v>
      </c>
      <c r="F27" s="49">
        <v>1859</v>
      </c>
      <c r="G27" s="49">
        <v>250</v>
      </c>
      <c r="H27" s="49">
        <v>8564</v>
      </c>
      <c r="I27" s="49">
        <v>0</v>
      </c>
      <c r="J27" s="49">
        <v>228</v>
      </c>
      <c r="K27" s="49">
        <v>182</v>
      </c>
      <c r="L27" s="49">
        <v>27</v>
      </c>
      <c r="M27" s="51">
        <v>11531</v>
      </c>
      <c r="N27" s="4">
        <f t="shared" si="0"/>
        <v>376</v>
      </c>
      <c r="O27" s="4">
        <f t="shared" si="1"/>
        <v>2153</v>
      </c>
      <c r="P27" s="4">
        <f t="shared" si="2"/>
        <v>9001</v>
      </c>
      <c r="Q27" s="11">
        <f t="shared" si="3"/>
        <v>19220</v>
      </c>
      <c r="R27" s="5">
        <f>SUM(Q27/($Q$45+$Q$57))</f>
        <v>8.9466006176040433E-3</v>
      </c>
      <c r="S27" s="4">
        <f t="shared" si="5"/>
        <v>11530</v>
      </c>
      <c r="T27" s="4">
        <f t="shared" si="6"/>
        <v>-1</v>
      </c>
    </row>
    <row r="28" spans="1:20">
      <c r="A28" s="48" t="s">
        <v>35</v>
      </c>
      <c r="B28" s="49">
        <v>2944</v>
      </c>
      <c r="C28" s="49">
        <v>1</v>
      </c>
      <c r="D28" s="50">
        <v>45</v>
      </c>
      <c r="E28" s="49">
        <v>179</v>
      </c>
      <c r="F28" s="49">
        <v>20634</v>
      </c>
      <c r="G28" s="49">
        <v>1509</v>
      </c>
      <c r="H28" s="49">
        <v>26296</v>
      </c>
      <c r="I28" s="49">
        <v>1</v>
      </c>
      <c r="J28" s="49">
        <v>347</v>
      </c>
      <c r="K28" s="49">
        <v>24</v>
      </c>
      <c r="L28" s="49">
        <v>184</v>
      </c>
      <c r="M28" s="51">
        <v>52163</v>
      </c>
      <c r="N28" s="4">
        <f t="shared" si="0"/>
        <v>3123</v>
      </c>
      <c r="O28" s="4">
        <f t="shared" si="1"/>
        <v>22189</v>
      </c>
      <c r="P28" s="4">
        <f t="shared" si="2"/>
        <v>26852</v>
      </c>
      <c r="Q28" s="11">
        <f t="shared" si="3"/>
        <v>124649</v>
      </c>
      <c r="R28" s="5">
        <f>SUM(Q28/($Q$45+$Q$57))</f>
        <v>5.8022103037654857E-2</v>
      </c>
      <c r="S28" s="4">
        <f t="shared" si="5"/>
        <v>52164</v>
      </c>
      <c r="T28" s="4">
        <f t="shared" si="6"/>
        <v>1</v>
      </c>
    </row>
    <row r="29" spans="1:20">
      <c r="A29" s="48" t="s">
        <v>36</v>
      </c>
      <c r="B29" s="49">
        <v>390</v>
      </c>
      <c r="C29" s="49">
        <v>0</v>
      </c>
      <c r="D29" s="50">
        <v>0</v>
      </c>
      <c r="E29" s="49">
        <v>62</v>
      </c>
      <c r="F29" s="49">
        <v>2267</v>
      </c>
      <c r="G29" s="49">
        <v>547</v>
      </c>
      <c r="H29" s="49">
        <v>8789</v>
      </c>
      <c r="I29" s="49">
        <v>0</v>
      </c>
      <c r="J29" s="49">
        <v>623</v>
      </c>
      <c r="K29" s="49">
        <v>240</v>
      </c>
      <c r="L29" s="49">
        <v>51</v>
      </c>
      <c r="M29" s="51">
        <v>12969</v>
      </c>
      <c r="N29" s="4">
        <f t="shared" si="0"/>
        <v>452</v>
      </c>
      <c r="O29" s="4">
        <f t="shared" si="1"/>
        <v>2814</v>
      </c>
      <c r="P29" s="4">
        <f t="shared" si="2"/>
        <v>9703</v>
      </c>
      <c r="Q29" s="11">
        <f t="shared" si="3"/>
        <v>22665</v>
      </c>
      <c r="R29" s="5">
        <f t="shared" si="4"/>
        <v>1.0550192663787494E-2</v>
      </c>
      <c r="S29" s="4">
        <f t="shared" si="5"/>
        <v>12969</v>
      </c>
      <c r="T29" s="4">
        <f t="shared" si="6"/>
        <v>0</v>
      </c>
    </row>
    <row r="30" spans="1:20">
      <c r="A30" s="48" t="s">
        <v>37</v>
      </c>
      <c r="B30" s="49">
        <v>2835</v>
      </c>
      <c r="C30" s="49">
        <v>0</v>
      </c>
      <c r="D30" s="50">
        <v>0</v>
      </c>
      <c r="E30" s="49">
        <v>221</v>
      </c>
      <c r="F30" s="49">
        <v>10226</v>
      </c>
      <c r="G30" s="49">
        <v>861</v>
      </c>
      <c r="H30" s="49">
        <v>30201</v>
      </c>
      <c r="I30" s="49">
        <v>0</v>
      </c>
      <c r="J30" s="49">
        <v>282</v>
      </c>
      <c r="K30" s="49">
        <v>106</v>
      </c>
      <c r="L30" s="49">
        <v>547</v>
      </c>
      <c r="M30" s="51">
        <v>45280</v>
      </c>
      <c r="N30" s="4">
        <f t="shared" si="0"/>
        <v>3056</v>
      </c>
      <c r="O30" s="4">
        <f t="shared" si="1"/>
        <v>11087</v>
      </c>
      <c r="P30" s="4">
        <f t="shared" si="2"/>
        <v>31136</v>
      </c>
      <c r="Q30" s="11">
        <f t="shared" si="3"/>
        <v>94957</v>
      </c>
      <c r="R30" s="5">
        <f t="shared" si="4"/>
        <v>4.4200954986775599E-2</v>
      </c>
      <c r="S30" s="4">
        <f t="shared" si="5"/>
        <v>45279</v>
      </c>
      <c r="T30" s="4">
        <f t="shared" si="6"/>
        <v>-1</v>
      </c>
    </row>
    <row r="31" spans="1:20">
      <c r="A31" s="48" t="s">
        <v>38</v>
      </c>
      <c r="B31" s="49">
        <v>1235</v>
      </c>
      <c r="C31" s="49">
        <v>1</v>
      </c>
      <c r="D31" s="50">
        <v>86</v>
      </c>
      <c r="E31" s="49">
        <v>55</v>
      </c>
      <c r="F31" s="49">
        <v>2439</v>
      </c>
      <c r="G31" s="49">
        <v>399</v>
      </c>
      <c r="H31" s="49">
        <v>20142</v>
      </c>
      <c r="I31" s="49">
        <v>2</v>
      </c>
      <c r="J31" s="49">
        <v>48</v>
      </c>
      <c r="K31" s="49">
        <v>1810</v>
      </c>
      <c r="L31" s="49">
        <v>61</v>
      </c>
      <c r="M31" s="51">
        <v>26277</v>
      </c>
      <c r="N31" s="4">
        <f t="shared" si="0"/>
        <v>1290</v>
      </c>
      <c r="O31" s="4">
        <f t="shared" si="1"/>
        <v>2925</v>
      </c>
      <c r="P31" s="4">
        <f t="shared" si="2"/>
        <v>22063</v>
      </c>
      <c r="Q31" s="11">
        <f t="shared" si="3"/>
        <v>43738</v>
      </c>
      <c r="R31" s="5">
        <f t="shared" si="4"/>
        <v>2.035933495383796E-2</v>
      </c>
      <c r="S31" s="4">
        <f t="shared" si="5"/>
        <v>26278</v>
      </c>
      <c r="T31" s="4">
        <f t="shared" si="6"/>
        <v>1</v>
      </c>
    </row>
    <row r="32" spans="1:20">
      <c r="A32" s="48" t="s">
        <v>39</v>
      </c>
      <c r="B32" s="49">
        <v>107</v>
      </c>
      <c r="C32" s="49">
        <v>0</v>
      </c>
      <c r="D32" s="50">
        <v>901</v>
      </c>
      <c r="E32" s="49">
        <v>58</v>
      </c>
      <c r="F32" s="49">
        <v>492</v>
      </c>
      <c r="G32" s="49">
        <v>422</v>
      </c>
      <c r="H32" s="49">
        <v>7233</v>
      </c>
      <c r="I32" s="49">
        <v>0</v>
      </c>
      <c r="J32" s="49">
        <v>28</v>
      </c>
      <c r="K32" s="49">
        <v>340</v>
      </c>
      <c r="L32" s="49">
        <v>70</v>
      </c>
      <c r="M32" s="51">
        <v>9650</v>
      </c>
      <c r="N32" s="4">
        <f t="shared" si="0"/>
        <v>165</v>
      </c>
      <c r="O32" s="4">
        <f t="shared" si="1"/>
        <v>1815</v>
      </c>
      <c r="P32" s="4">
        <f>SUM(H32:L32)</f>
        <v>7671</v>
      </c>
      <c r="Q32" s="11">
        <f t="shared" si="3"/>
        <v>14766</v>
      </c>
      <c r="R32" s="5">
        <f t="shared" si="4"/>
        <v>6.8733353131915347E-3</v>
      </c>
      <c r="S32" s="4">
        <f t="shared" si="5"/>
        <v>9651</v>
      </c>
      <c r="T32" s="4">
        <f t="shared" si="6"/>
        <v>1</v>
      </c>
    </row>
    <row r="33" spans="1:20">
      <c r="A33" s="48" t="s">
        <v>40</v>
      </c>
      <c r="B33" s="49">
        <v>3108</v>
      </c>
      <c r="C33" s="49">
        <v>19</v>
      </c>
      <c r="D33" s="50">
        <v>1861</v>
      </c>
      <c r="E33" s="49">
        <v>213</v>
      </c>
      <c r="F33" s="49">
        <v>8799</v>
      </c>
      <c r="G33" s="49">
        <v>712</v>
      </c>
      <c r="H33" s="49">
        <v>27463</v>
      </c>
      <c r="I33" s="49">
        <v>49</v>
      </c>
      <c r="J33" s="49">
        <v>206</v>
      </c>
      <c r="K33" s="49">
        <v>227</v>
      </c>
      <c r="L33" s="49">
        <v>128</v>
      </c>
      <c r="M33" s="51">
        <v>42786</v>
      </c>
      <c r="N33" s="4">
        <f t="shared" si="0"/>
        <v>3321</v>
      </c>
      <c r="O33" s="4">
        <f t="shared" si="1"/>
        <v>11391</v>
      </c>
      <c r="P33" s="4">
        <f t="shared" si="2"/>
        <v>28073</v>
      </c>
      <c r="Q33" s="11">
        <f t="shared" si="3"/>
        <v>95456</v>
      </c>
      <c r="R33" s="5">
        <f t="shared" si="4"/>
        <v>4.4433231454423072E-2</v>
      </c>
      <c r="S33" s="4">
        <f t="shared" si="5"/>
        <v>42785</v>
      </c>
      <c r="T33" s="4">
        <f t="shared" si="6"/>
        <v>-1</v>
      </c>
    </row>
    <row r="34" spans="1:20" s="15" customFormat="1">
      <c r="A34" s="48" t="s">
        <v>28</v>
      </c>
      <c r="B34" s="49">
        <v>596</v>
      </c>
      <c r="C34" s="49">
        <v>0</v>
      </c>
      <c r="D34" s="50">
        <v>0</v>
      </c>
      <c r="E34" s="49">
        <v>89</v>
      </c>
      <c r="F34" s="49">
        <v>3117</v>
      </c>
      <c r="G34" s="49">
        <v>626</v>
      </c>
      <c r="H34" s="49">
        <v>20187</v>
      </c>
      <c r="I34" s="49">
        <v>62</v>
      </c>
      <c r="J34" s="49">
        <v>360</v>
      </c>
      <c r="K34" s="49">
        <v>693</v>
      </c>
      <c r="L34" s="49">
        <v>37</v>
      </c>
      <c r="M34" s="51">
        <v>25767</v>
      </c>
      <c r="N34" s="4">
        <f t="shared" si="0"/>
        <v>685</v>
      </c>
      <c r="O34" s="4">
        <f t="shared" si="1"/>
        <v>3743</v>
      </c>
      <c r="P34" s="4">
        <f t="shared" si="2"/>
        <v>21339</v>
      </c>
      <c r="Q34" s="11">
        <f t="shared" si="3"/>
        <v>39418</v>
      </c>
      <c r="R34" s="5">
        <f t="shared" si="4"/>
        <v>1.8348444492441007E-2</v>
      </c>
      <c r="S34" s="4">
        <f t="shared" si="5"/>
        <v>25767</v>
      </c>
      <c r="T34" s="4">
        <f t="shared" si="6"/>
        <v>0</v>
      </c>
    </row>
    <row r="35" spans="1:20">
      <c r="A35" s="48" t="s">
        <v>24</v>
      </c>
      <c r="B35" s="49">
        <v>491</v>
      </c>
      <c r="C35" s="49">
        <v>0</v>
      </c>
      <c r="D35" s="50">
        <v>0</v>
      </c>
      <c r="E35" s="49">
        <v>68</v>
      </c>
      <c r="F35" s="49">
        <v>1707</v>
      </c>
      <c r="G35" s="49">
        <v>418</v>
      </c>
      <c r="H35" s="49">
        <v>9407</v>
      </c>
      <c r="I35" s="49">
        <v>479</v>
      </c>
      <c r="J35" s="49">
        <v>121</v>
      </c>
      <c r="K35" s="49">
        <v>1198</v>
      </c>
      <c r="L35" s="49">
        <v>83</v>
      </c>
      <c r="M35" s="51">
        <v>13971</v>
      </c>
      <c r="N35" s="4">
        <f t="shared" si="0"/>
        <v>559</v>
      </c>
      <c r="O35" s="4">
        <f t="shared" si="1"/>
        <v>2125</v>
      </c>
      <c r="P35" s="4">
        <f t="shared" si="2"/>
        <v>11288</v>
      </c>
      <c r="Q35" s="11">
        <f t="shared" si="3"/>
        <v>23253</v>
      </c>
      <c r="R35" s="5">
        <f t="shared" si="4"/>
        <v>1.0823897198810968E-2</v>
      </c>
      <c r="S35" s="4">
        <f t="shared" si="5"/>
        <v>13972</v>
      </c>
      <c r="T35" s="4">
        <f t="shared" si="6"/>
        <v>1</v>
      </c>
    </row>
    <row r="36" spans="1:20">
      <c r="A36" s="48" t="s">
        <v>41</v>
      </c>
      <c r="B36" s="49">
        <v>2745</v>
      </c>
      <c r="C36" s="49">
        <v>30</v>
      </c>
      <c r="D36" s="50">
        <v>0</v>
      </c>
      <c r="E36" s="49">
        <v>461</v>
      </c>
      <c r="F36" s="49">
        <v>16939</v>
      </c>
      <c r="G36" s="49">
        <v>1043</v>
      </c>
      <c r="H36" s="49">
        <v>32482</v>
      </c>
      <c r="I36" s="49">
        <v>0</v>
      </c>
      <c r="J36" s="49">
        <v>76</v>
      </c>
      <c r="K36" s="49">
        <v>0</v>
      </c>
      <c r="L36" s="49">
        <v>290</v>
      </c>
      <c r="M36" s="51">
        <v>54065</v>
      </c>
      <c r="N36" s="4">
        <f t="shared" si="0"/>
        <v>3206</v>
      </c>
      <c r="O36" s="4">
        <f t="shared" si="1"/>
        <v>18012</v>
      </c>
      <c r="P36" s="4">
        <f t="shared" si="2"/>
        <v>32848</v>
      </c>
      <c r="Q36" s="11">
        <f t="shared" si="3"/>
        <v>118944</v>
      </c>
      <c r="R36" s="5">
        <f t="shared" si="4"/>
        <v>5.536651737046281E-2</v>
      </c>
      <c r="S36" s="4">
        <f t="shared" si="5"/>
        <v>54066</v>
      </c>
      <c r="T36" s="4">
        <f t="shared" si="6"/>
        <v>1</v>
      </c>
    </row>
    <row r="37" spans="1:20">
      <c r="A37" s="48" t="s">
        <v>29</v>
      </c>
      <c r="B37" s="49">
        <v>1032</v>
      </c>
      <c r="C37" s="49">
        <v>0</v>
      </c>
      <c r="D37" s="50">
        <v>0</v>
      </c>
      <c r="E37" s="49">
        <v>49</v>
      </c>
      <c r="F37" s="49">
        <v>3447</v>
      </c>
      <c r="G37" s="49">
        <v>873</v>
      </c>
      <c r="H37" s="49">
        <v>13621</v>
      </c>
      <c r="I37" s="49">
        <v>399</v>
      </c>
      <c r="J37" s="49">
        <v>3087</v>
      </c>
      <c r="K37" s="49">
        <v>875</v>
      </c>
      <c r="L37" s="49">
        <v>15</v>
      </c>
      <c r="M37" s="51">
        <v>23399</v>
      </c>
      <c r="N37" s="4">
        <f t="shared" si="0"/>
        <v>1081</v>
      </c>
      <c r="O37" s="4">
        <f>SUM(C37+D37+F37+G37)</f>
        <v>4320</v>
      </c>
      <c r="P37" s="4">
        <f t="shared" si="2"/>
        <v>17997</v>
      </c>
      <c r="Q37" s="11">
        <f t="shared" si="3"/>
        <v>41767</v>
      </c>
      <c r="R37" s="5">
        <f t="shared" si="4"/>
        <v>1.94418661808256E-2</v>
      </c>
      <c r="S37" s="4">
        <f t="shared" si="5"/>
        <v>23398</v>
      </c>
      <c r="T37" s="4">
        <f t="shared" si="6"/>
        <v>-1</v>
      </c>
    </row>
    <row r="38" spans="1:20">
      <c r="A38" s="48" t="s">
        <v>65</v>
      </c>
      <c r="B38" s="49">
        <v>1495</v>
      </c>
      <c r="C38" s="49">
        <v>0</v>
      </c>
      <c r="D38" s="50">
        <v>0</v>
      </c>
      <c r="E38" s="49">
        <v>122</v>
      </c>
      <c r="F38" s="49">
        <v>5488</v>
      </c>
      <c r="G38" s="49">
        <v>765</v>
      </c>
      <c r="H38" s="49">
        <v>27332</v>
      </c>
      <c r="I38" s="49">
        <v>0</v>
      </c>
      <c r="J38" s="49">
        <v>71</v>
      </c>
      <c r="K38" s="49">
        <v>375</v>
      </c>
      <c r="L38" s="49">
        <v>68</v>
      </c>
      <c r="M38" s="51">
        <v>35715</v>
      </c>
      <c r="N38" s="4">
        <f t="shared" si="0"/>
        <v>1617</v>
      </c>
      <c r="O38" s="4">
        <f t="shared" si="1"/>
        <v>6253</v>
      </c>
      <c r="P38" s="4">
        <f t="shared" si="2"/>
        <v>27846</v>
      </c>
      <c r="Q38" s="11">
        <f t="shared" si="3"/>
        <v>62775</v>
      </c>
      <c r="R38" s="5">
        <f t="shared" si="4"/>
        <v>2.9220752017174494E-2</v>
      </c>
      <c r="S38" s="4">
        <f t="shared" si="5"/>
        <v>35716</v>
      </c>
      <c r="T38" s="4">
        <f t="shared" si="6"/>
        <v>1</v>
      </c>
    </row>
    <row r="39" spans="1:20">
      <c r="A39" s="48" t="s">
        <v>25</v>
      </c>
      <c r="B39" s="49">
        <v>219</v>
      </c>
      <c r="C39" s="49">
        <v>0</v>
      </c>
      <c r="D39" s="50">
        <v>0</v>
      </c>
      <c r="E39" s="49">
        <v>33</v>
      </c>
      <c r="F39" s="49">
        <v>844</v>
      </c>
      <c r="G39" s="49">
        <v>64</v>
      </c>
      <c r="H39" s="49">
        <v>10030</v>
      </c>
      <c r="I39" s="49">
        <v>37</v>
      </c>
      <c r="J39" s="49">
        <v>146</v>
      </c>
      <c r="K39" s="49">
        <v>571</v>
      </c>
      <c r="L39" s="49">
        <v>67</v>
      </c>
      <c r="M39" s="51">
        <v>12011</v>
      </c>
      <c r="N39" s="4">
        <f t="shared" si="0"/>
        <v>252</v>
      </c>
      <c r="O39" s="4">
        <f t="shared" si="1"/>
        <v>908</v>
      </c>
      <c r="P39" s="4">
        <f t="shared" si="2"/>
        <v>10851</v>
      </c>
      <c r="Q39" s="11">
        <f t="shared" si="3"/>
        <v>16095</v>
      </c>
      <c r="R39" s="5">
        <f t="shared" si="4"/>
        <v>7.4919634204129587E-3</v>
      </c>
      <c r="S39" s="4">
        <f t="shared" si="5"/>
        <v>12011</v>
      </c>
      <c r="T39" s="4">
        <f t="shared" si="6"/>
        <v>0</v>
      </c>
    </row>
    <row r="40" spans="1:20">
      <c r="A40" s="48" t="s">
        <v>42</v>
      </c>
      <c r="B40" s="49">
        <v>1435</v>
      </c>
      <c r="C40" s="49">
        <v>0</v>
      </c>
      <c r="D40" s="50">
        <v>1689</v>
      </c>
      <c r="E40" s="49">
        <v>101</v>
      </c>
      <c r="F40" s="49">
        <v>3557</v>
      </c>
      <c r="G40" s="49">
        <v>226</v>
      </c>
      <c r="H40" s="49">
        <v>11424</v>
      </c>
      <c r="I40" s="49">
        <v>0</v>
      </c>
      <c r="J40" s="49">
        <v>125</v>
      </c>
      <c r="K40" s="49">
        <v>48</v>
      </c>
      <c r="L40" s="49">
        <v>4</v>
      </c>
      <c r="M40" s="51">
        <v>18608</v>
      </c>
      <c r="N40" s="4">
        <f t="shared" si="0"/>
        <v>1536</v>
      </c>
      <c r="O40" s="4">
        <f t="shared" si="1"/>
        <v>5472</v>
      </c>
      <c r="P40" s="4">
        <f t="shared" si="2"/>
        <v>11601</v>
      </c>
      <c r="Q40" s="11">
        <f t="shared" si="3"/>
        <v>43377</v>
      </c>
      <c r="R40" s="5">
        <f t="shared" si="4"/>
        <v>2.0191295264818446E-2</v>
      </c>
      <c r="S40" s="4">
        <f t="shared" si="5"/>
        <v>18609</v>
      </c>
      <c r="T40" s="4">
        <f t="shared" si="6"/>
        <v>1</v>
      </c>
    </row>
    <row r="41" spans="1:20">
      <c r="A41" s="48" t="s">
        <v>14</v>
      </c>
      <c r="B41" s="49">
        <v>1067</v>
      </c>
      <c r="C41" s="49">
        <v>0</v>
      </c>
      <c r="D41" s="50">
        <v>0</v>
      </c>
      <c r="E41" s="49">
        <v>63</v>
      </c>
      <c r="F41" s="49">
        <v>4456</v>
      </c>
      <c r="G41" s="49">
        <v>534</v>
      </c>
      <c r="H41" s="49">
        <v>18239</v>
      </c>
      <c r="I41" s="49">
        <v>0</v>
      </c>
      <c r="J41" s="49">
        <v>73</v>
      </c>
      <c r="K41" s="49">
        <v>273</v>
      </c>
      <c r="L41" s="49">
        <v>222</v>
      </c>
      <c r="M41" s="51">
        <v>24927</v>
      </c>
      <c r="N41" s="4">
        <f t="shared" si="0"/>
        <v>1130</v>
      </c>
      <c r="O41" s="4">
        <f t="shared" si="1"/>
        <v>4990</v>
      </c>
      <c r="P41" s="4">
        <f t="shared" si="2"/>
        <v>18807</v>
      </c>
      <c r="Q41" s="11">
        <f t="shared" si="3"/>
        <v>45077</v>
      </c>
      <c r="R41" s="5">
        <f t="shared" si="4"/>
        <v>2.0982617900090397E-2</v>
      </c>
      <c r="S41" s="4">
        <f t="shared" si="5"/>
        <v>24927</v>
      </c>
      <c r="T41" s="4">
        <f t="shared" si="6"/>
        <v>0</v>
      </c>
    </row>
    <row r="42" spans="1:20">
      <c r="A42" s="48" t="s">
        <v>19</v>
      </c>
      <c r="B42" s="49">
        <v>402</v>
      </c>
      <c r="C42" s="49">
        <v>0</v>
      </c>
      <c r="D42" s="50">
        <v>0</v>
      </c>
      <c r="E42" s="49">
        <v>45</v>
      </c>
      <c r="F42" s="49">
        <v>2351</v>
      </c>
      <c r="G42" s="49">
        <v>555</v>
      </c>
      <c r="H42" s="49">
        <v>16426</v>
      </c>
      <c r="I42" s="49">
        <v>5</v>
      </c>
      <c r="J42" s="49">
        <v>1163</v>
      </c>
      <c r="K42" s="49">
        <v>45</v>
      </c>
      <c r="L42" s="49">
        <v>151</v>
      </c>
      <c r="M42" s="51">
        <v>21143</v>
      </c>
      <c r="N42" s="4">
        <f t="shared" si="0"/>
        <v>447</v>
      </c>
      <c r="O42" s="4">
        <f t="shared" si="1"/>
        <v>2906</v>
      </c>
      <c r="P42" s="4">
        <f t="shared" si="2"/>
        <v>17790</v>
      </c>
      <c r="Q42" s="11">
        <f t="shared" si="3"/>
        <v>30978</v>
      </c>
      <c r="R42" s="5">
        <f t="shared" si="4"/>
        <v>1.4419760350267328E-2</v>
      </c>
      <c r="S42" s="4">
        <f t="shared" si="5"/>
        <v>21143</v>
      </c>
      <c r="T42" s="4">
        <f t="shared" si="6"/>
        <v>0</v>
      </c>
    </row>
    <row r="43" spans="1:20">
      <c r="A43" s="48" t="s">
        <v>66</v>
      </c>
      <c r="B43" s="49">
        <v>855</v>
      </c>
      <c r="C43" s="49">
        <v>0</v>
      </c>
      <c r="D43" s="50">
        <v>0</v>
      </c>
      <c r="E43" s="49">
        <v>165</v>
      </c>
      <c r="F43" s="49">
        <v>4087</v>
      </c>
      <c r="G43" s="49">
        <v>432</v>
      </c>
      <c r="H43" s="49">
        <v>28841</v>
      </c>
      <c r="I43" s="49">
        <v>25</v>
      </c>
      <c r="J43" s="49">
        <v>1570</v>
      </c>
      <c r="K43" s="49">
        <v>421</v>
      </c>
      <c r="L43" s="49">
        <v>141</v>
      </c>
      <c r="M43" s="51">
        <v>36537</v>
      </c>
      <c r="N43" s="4">
        <f t="shared" si="0"/>
        <v>1020</v>
      </c>
      <c r="O43" s="4">
        <f t="shared" si="1"/>
        <v>4519</v>
      </c>
      <c r="P43" s="4">
        <f t="shared" si="2"/>
        <v>30998</v>
      </c>
      <c r="Q43" s="11">
        <f>(10*N43)+(3*O43)+P43</f>
        <v>54755</v>
      </c>
      <c r="R43" s="5">
        <f>SUM(Q43/($Q$45+$Q$57))</f>
        <v>2.5487571114303297E-2</v>
      </c>
      <c r="S43" s="4">
        <f t="shared" si="5"/>
        <v>36537</v>
      </c>
      <c r="T43" s="4">
        <f t="shared" si="6"/>
        <v>0</v>
      </c>
    </row>
    <row r="44" spans="1:20">
      <c r="A44" s="48"/>
      <c r="B44" s="49"/>
      <c r="C44" s="49"/>
      <c r="D44" s="50"/>
      <c r="E44" s="49"/>
      <c r="F44" s="49"/>
      <c r="G44" s="49"/>
      <c r="H44" s="49"/>
      <c r="I44" s="49"/>
      <c r="J44" s="49"/>
      <c r="K44" s="49"/>
      <c r="L44" s="49"/>
      <c r="M44" s="51"/>
    </row>
    <row r="45" spans="1:20">
      <c r="A45" s="34" t="s">
        <v>94</v>
      </c>
      <c r="B45" s="52">
        <f t="shared" ref="B45:T45" si="7">SUM(B5:B43)</f>
        <v>40586</v>
      </c>
      <c r="C45" s="52">
        <f t="shared" si="7"/>
        <v>54</v>
      </c>
      <c r="D45" s="52">
        <f t="shared" si="7"/>
        <v>8044</v>
      </c>
      <c r="E45" s="52">
        <f t="shared" si="7"/>
        <v>4238</v>
      </c>
      <c r="F45" s="52">
        <f t="shared" si="7"/>
        <v>187212</v>
      </c>
      <c r="G45" s="52">
        <f t="shared" si="7"/>
        <v>25686</v>
      </c>
      <c r="H45" s="52">
        <f t="shared" si="7"/>
        <v>728113</v>
      </c>
      <c r="I45" s="52">
        <f t="shared" si="7"/>
        <v>7094</v>
      </c>
      <c r="J45" s="52">
        <f t="shared" si="7"/>
        <v>15217</v>
      </c>
      <c r="K45" s="52">
        <f t="shared" si="7"/>
        <v>15051</v>
      </c>
      <c r="L45" s="52">
        <f t="shared" si="7"/>
        <v>4889</v>
      </c>
      <c r="M45" s="52">
        <f t="shared" si="7"/>
        <v>1036163</v>
      </c>
      <c r="N45" s="52">
        <f t="shared" si="7"/>
        <v>44824</v>
      </c>
      <c r="O45" s="52">
        <f t="shared" si="7"/>
        <v>220996</v>
      </c>
      <c r="P45" s="52">
        <f>SUM(P5:P43)</f>
        <v>770364</v>
      </c>
      <c r="Q45" s="52">
        <f t="shared" si="7"/>
        <v>1881592</v>
      </c>
      <c r="R45" s="53">
        <f>SUM(R5:R43)</f>
        <v>0.87585078820389306</v>
      </c>
      <c r="S45" s="54">
        <f>SUM(S5:S43)</f>
        <v>1036184</v>
      </c>
      <c r="T45" s="54">
        <f t="shared" si="7"/>
        <v>21</v>
      </c>
    </row>
    <row r="46" spans="1:20">
      <c r="A46" s="55" t="s">
        <v>92</v>
      </c>
      <c r="B46" s="54">
        <v>40868</v>
      </c>
      <c r="C46" s="54">
        <v>191</v>
      </c>
      <c r="D46" s="54">
        <v>7975</v>
      </c>
      <c r="E46" s="54">
        <v>4467</v>
      </c>
      <c r="F46" s="54">
        <v>220617</v>
      </c>
      <c r="G46" s="54">
        <v>28569</v>
      </c>
      <c r="H46" s="54">
        <v>774225</v>
      </c>
      <c r="I46" s="54">
        <v>8200</v>
      </c>
      <c r="J46" s="54">
        <v>35706</v>
      </c>
      <c r="K46" s="54">
        <v>14821</v>
      </c>
      <c r="L46" s="54">
        <v>7785</v>
      </c>
      <c r="M46" s="54">
        <v>1143424</v>
      </c>
      <c r="N46" s="56"/>
      <c r="O46" s="56"/>
      <c r="P46" s="56"/>
      <c r="Q46" s="56"/>
      <c r="R46" s="56"/>
      <c r="S46" s="56"/>
      <c r="T46" s="56"/>
    </row>
    <row r="47" spans="1:20">
      <c r="A47" s="55" t="s">
        <v>93</v>
      </c>
      <c r="B47" s="57">
        <f>(B45-B46)/B45</f>
        <v>-6.9482087419307148E-3</v>
      </c>
      <c r="C47" s="57">
        <f t="shared" ref="C47:M47" si="8">(C45-C46)/C45</f>
        <v>-2.5370370370370372</v>
      </c>
      <c r="D47" s="57">
        <f t="shared" si="8"/>
        <v>8.5778219791148684E-3</v>
      </c>
      <c r="E47" s="57">
        <f t="shared" si="8"/>
        <v>-5.4034922133081642E-2</v>
      </c>
      <c r="F47" s="57">
        <f t="shared" si="8"/>
        <v>-0.1784340747387988</v>
      </c>
      <c r="G47" s="57">
        <f t="shared" si="8"/>
        <v>-0.11224013081055828</v>
      </c>
      <c r="H47" s="57">
        <f t="shared" si="8"/>
        <v>-6.3330829143278589E-2</v>
      </c>
      <c r="I47" s="57">
        <f t="shared" si="8"/>
        <v>-0.15590639977445728</v>
      </c>
      <c r="J47" s="57">
        <f t="shared" si="8"/>
        <v>-1.3464546231188801</v>
      </c>
      <c r="K47" s="57">
        <f t="shared" si="8"/>
        <v>1.5281376652714106E-2</v>
      </c>
      <c r="L47" s="57">
        <f t="shared" si="8"/>
        <v>-0.59235017385968503</v>
      </c>
      <c r="M47" s="57">
        <f t="shared" si="8"/>
        <v>-0.1035174967645052</v>
      </c>
      <c r="N47" s="56"/>
      <c r="O47" s="56"/>
      <c r="P47" s="56"/>
      <c r="Q47" s="56"/>
      <c r="R47" s="56"/>
      <c r="S47" s="56"/>
      <c r="T47" s="56"/>
    </row>
    <row r="48" spans="1:20">
      <c r="A48" s="58"/>
      <c r="B48" s="59"/>
      <c r="C48" s="59"/>
      <c r="D48" s="59"/>
      <c r="E48" s="59"/>
      <c r="F48" s="59"/>
      <c r="G48" s="59"/>
      <c r="H48" s="59"/>
      <c r="I48" s="59"/>
      <c r="J48" s="59"/>
      <c r="K48" s="59"/>
      <c r="L48" s="59"/>
      <c r="M48" s="59"/>
      <c r="N48" s="56"/>
      <c r="O48" s="56"/>
      <c r="P48" s="56"/>
      <c r="Q48" s="56"/>
      <c r="R48" s="56"/>
      <c r="S48" s="56"/>
      <c r="T48" s="56"/>
    </row>
    <row r="49" spans="1:20" s="65" customFormat="1">
      <c r="A49" s="60" t="s">
        <v>56</v>
      </c>
      <c r="B49" s="61"/>
      <c r="C49" s="61"/>
      <c r="D49" s="61"/>
      <c r="E49" s="61"/>
      <c r="F49" s="61"/>
      <c r="G49" s="61"/>
      <c r="H49" s="61"/>
      <c r="I49" s="61"/>
      <c r="J49" s="61"/>
      <c r="K49" s="61"/>
      <c r="L49" s="61"/>
      <c r="M49" s="62">
        <v>20185</v>
      </c>
      <c r="N49" s="61">
        <v>725</v>
      </c>
      <c r="O49" s="61">
        <v>3405</v>
      </c>
      <c r="P49" s="61">
        <v>16060</v>
      </c>
      <c r="Q49" s="61">
        <f>(10*N49)+(3*O49)+P49</f>
        <v>33525</v>
      </c>
      <c r="R49" s="63">
        <f>SUM(Q49/($Q$45+$Q$57))</f>
        <v>1.5605347851465948E-2</v>
      </c>
      <c r="S49" s="61">
        <f>SUM(N49:P49)</f>
        <v>20190</v>
      </c>
      <c r="T49" s="64">
        <f>S49-M49</f>
        <v>5</v>
      </c>
    </row>
    <row r="50" spans="1:20" s="65" customFormat="1">
      <c r="A50" s="60" t="s">
        <v>54</v>
      </c>
      <c r="B50" s="61"/>
      <c r="C50" s="61"/>
      <c r="D50" s="61"/>
      <c r="E50" s="61"/>
      <c r="F50" s="61"/>
      <c r="G50" s="61"/>
      <c r="H50" s="61"/>
      <c r="I50" s="61"/>
      <c r="J50" s="61"/>
      <c r="K50" s="61"/>
      <c r="L50" s="61"/>
      <c r="M50" s="62">
        <v>2440</v>
      </c>
      <c r="N50" s="61">
        <v>215</v>
      </c>
      <c r="O50" s="61">
        <v>585</v>
      </c>
      <c r="P50" s="61">
        <v>1640</v>
      </c>
      <c r="Q50" s="61">
        <f>(10*N50)+(3*O50)+P50</f>
        <v>5545</v>
      </c>
      <c r="R50" s="63">
        <f t="shared" ref="R50:R56" si="9">SUM(Q50/($Q$45+$Q$57))</f>
        <v>2.5811082426958594E-3</v>
      </c>
      <c r="S50" s="61">
        <f>SUM(N50:P50)</f>
        <v>2440</v>
      </c>
      <c r="T50" s="64">
        <f t="shared" ref="T50:T56" si="10">S50-M50</f>
        <v>0</v>
      </c>
    </row>
    <row r="51" spans="1:20" s="65" customFormat="1">
      <c r="A51" s="60" t="s">
        <v>51</v>
      </c>
      <c r="B51" s="61"/>
      <c r="C51" s="61"/>
      <c r="D51" s="61"/>
      <c r="E51" s="61"/>
      <c r="F51" s="61"/>
      <c r="G51" s="61"/>
      <c r="H51" s="61"/>
      <c r="I51" s="61"/>
      <c r="J51" s="61"/>
      <c r="K51" s="61"/>
      <c r="L51" s="61"/>
      <c r="M51" s="62">
        <v>18565</v>
      </c>
      <c r="N51" s="61">
        <v>885</v>
      </c>
      <c r="O51" s="61">
        <v>4630</v>
      </c>
      <c r="P51" s="61">
        <v>13055</v>
      </c>
      <c r="Q51" s="61">
        <f t="shared" ref="Q51:Q54" si="11">(10*N51)+(3*O51)+P51</f>
        <v>35795</v>
      </c>
      <c r="R51" s="63">
        <f t="shared" si="9"/>
        <v>1.6661996311505552E-2</v>
      </c>
      <c r="S51" s="61">
        <f t="shared" ref="S51:S56" si="12">SUM(N51:P51)</f>
        <v>18570</v>
      </c>
      <c r="T51" s="64">
        <f t="shared" si="10"/>
        <v>5</v>
      </c>
    </row>
    <row r="52" spans="1:20" s="65" customFormat="1">
      <c r="A52" s="60" t="s">
        <v>49</v>
      </c>
      <c r="B52" s="61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2">
        <v>34240</v>
      </c>
      <c r="N52" s="61">
        <v>2245</v>
      </c>
      <c r="O52" s="61">
        <v>9550</v>
      </c>
      <c r="P52" s="61">
        <v>22440</v>
      </c>
      <c r="Q52" s="61">
        <f t="shared" si="11"/>
        <v>73540</v>
      </c>
      <c r="R52" s="63">
        <f t="shared" si="9"/>
        <v>3.4231686234058339E-2</v>
      </c>
      <c r="S52" s="61">
        <f t="shared" si="12"/>
        <v>34235</v>
      </c>
      <c r="T52" s="64">
        <f t="shared" si="10"/>
        <v>-5</v>
      </c>
    </row>
    <row r="53" spans="1:20" s="65" customFormat="1">
      <c r="A53" s="60" t="s">
        <v>53</v>
      </c>
      <c r="B53" s="61"/>
      <c r="C53" s="61"/>
      <c r="D53" s="61"/>
      <c r="E53" s="61"/>
      <c r="F53" s="61"/>
      <c r="G53" s="61"/>
      <c r="H53" s="61"/>
      <c r="I53" s="61"/>
      <c r="J53" s="61"/>
      <c r="K53" s="61"/>
      <c r="L53" s="61"/>
      <c r="M53" s="62">
        <v>15385</v>
      </c>
      <c r="N53" s="61">
        <v>835</v>
      </c>
      <c r="O53" s="61">
        <v>5015</v>
      </c>
      <c r="P53" s="61">
        <v>9535</v>
      </c>
      <c r="Q53" s="61">
        <f t="shared" si="11"/>
        <v>32930</v>
      </c>
      <c r="R53" s="63">
        <f t="shared" si="9"/>
        <v>1.5328384929120767E-2</v>
      </c>
      <c r="S53" s="61">
        <f t="shared" si="12"/>
        <v>15385</v>
      </c>
      <c r="T53" s="64">
        <f t="shared" si="10"/>
        <v>0</v>
      </c>
    </row>
    <row r="54" spans="1:20" s="65" customFormat="1">
      <c r="A54" s="60" t="s">
        <v>55</v>
      </c>
      <c r="B54" s="61"/>
      <c r="C54" s="61"/>
      <c r="D54" s="61"/>
      <c r="E54" s="61"/>
      <c r="F54" s="61"/>
      <c r="G54" s="61"/>
      <c r="H54" s="61"/>
      <c r="I54" s="61"/>
      <c r="J54" s="61"/>
      <c r="K54" s="61"/>
      <c r="L54" s="61"/>
      <c r="M54" s="62">
        <v>18690</v>
      </c>
      <c r="N54" s="61">
        <v>1255</v>
      </c>
      <c r="O54" s="61">
        <v>2200</v>
      </c>
      <c r="P54" s="61">
        <v>15235</v>
      </c>
      <c r="Q54" s="61">
        <f t="shared" si="11"/>
        <v>34385</v>
      </c>
      <c r="R54" s="63">
        <f t="shared" si="9"/>
        <v>1.6005664008132935E-2</v>
      </c>
      <c r="S54" s="61">
        <f t="shared" si="12"/>
        <v>18690</v>
      </c>
      <c r="T54" s="64">
        <f t="shared" si="10"/>
        <v>0</v>
      </c>
    </row>
    <row r="55" spans="1:20" s="65" customFormat="1">
      <c r="A55" s="60" t="s">
        <v>50</v>
      </c>
      <c r="B55" s="61"/>
      <c r="C55" s="61"/>
      <c r="D55" s="61"/>
      <c r="E55" s="61"/>
      <c r="F55" s="61"/>
      <c r="G55" s="61"/>
      <c r="H55" s="61"/>
      <c r="I55" s="61"/>
      <c r="J55" s="61"/>
      <c r="K55" s="61"/>
      <c r="L55" s="61"/>
      <c r="M55" s="62">
        <v>10515</v>
      </c>
      <c r="N55" s="61">
        <v>525</v>
      </c>
      <c r="O55" s="61">
        <v>2355</v>
      </c>
      <c r="P55" s="61">
        <v>7635</v>
      </c>
      <c r="Q55" s="61">
        <f>(10*N55)+(3*O55)+P55</f>
        <v>19950</v>
      </c>
      <c r="R55" s="63">
        <f t="shared" si="9"/>
        <v>9.2864038668678799E-3</v>
      </c>
      <c r="S55" s="61">
        <f t="shared" si="12"/>
        <v>10515</v>
      </c>
      <c r="T55" s="64">
        <f t="shared" si="10"/>
        <v>0</v>
      </c>
    </row>
    <row r="56" spans="1:20" s="65" customFormat="1">
      <c r="A56" s="60" t="s">
        <v>52</v>
      </c>
      <c r="B56" s="61"/>
      <c r="C56" s="61"/>
      <c r="D56" s="61"/>
      <c r="E56" s="61"/>
      <c r="F56" s="61"/>
      <c r="G56" s="61"/>
      <c r="H56" s="61"/>
      <c r="I56" s="61"/>
      <c r="J56" s="61"/>
      <c r="K56" s="61"/>
      <c r="L56" s="61"/>
      <c r="M56" s="62">
        <v>17845</v>
      </c>
      <c r="N56" s="61">
        <v>790</v>
      </c>
      <c r="O56" s="61">
        <v>3040</v>
      </c>
      <c r="P56" s="61">
        <v>14020</v>
      </c>
      <c r="Q56" s="61">
        <f t="shared" ref="Q56" si="13">(10*N56)+(3*O56)+P56</f>
        <v>31040</v>
      </c>
      <c r="R56" s="63">
        <f t="shared" si="9"/>
        <v>1.4448620352259599E-2</v>
      </c>
      <c r="S56" s="61">
        <f t="shared" si="12"/>
        <v>17850</v>
      </c>
      <c r="T56" s="64">
        <f t="shared" si="10"/>
        <v>5</v>
      </c>
    </row>
    <row r="57" spans="1:20" s="65" customFormat="1">
      <c r="A57" s="66" t="s">
        <v>73</v>
      </c>
      <c r="B57" s="67"/>
      <c r="C57" s="67"/>
      <c r="D57" s="67"/>
      <c r="E57" s="67"/>
      <c r="F57" s="67"/>
      <c r="G57" s="67"/>
      <c r="H57" s="67"/>
      <c r="I57" s="67"/>
      <c r="J57" s="67"/>
      <c r="K57" s="67"/>
      <c r="L57" s="67"/>
      <c r="M57" s="67">
        <f t="shared" ref="M57:T57" si="14">SUM(M49:M56)</f>
        <v>137865</v>
      </c>
      <c r="N57" s="67">
        <f t="shared" si="14"/>
        <v>7475</v>
      </c>
      <c r="O57" s="67">
        <f t="shared" si="14"/>
        <v>30780</v>
      </c>
      <c r="P57" s="67">
        <f t="shared" si="14"/>
        <v>99620</v>
      </c>
      <c r="Q57" s="67">
        <f t="shared" si="14"/>
        <v>266710</v>
      </c>
      <c r="R57" s="68">
        <f t="shared" si="14"/>
        <v>0.12414921179610688</v>
      </c>
      <c r="S57" s="61">
        <f t="shared" si="14"/>
        <v>137875</v>
      </c>
      <c r="T57" s="61">
        <f t="shared" si="14"/>
        <v>10</v>
      </c>
    </row>
    <row r="58" spans="1:20">
      <c r="A58" s="69"/>
      <c r="B58" s="70"/>
      <c r="C58" s="70"/>
      <c r="D58" s="70"/>
      <c r="E58" s="70"/>
      <c r="F58" s="70"/>
      <c r="G58" s="70"/>
      <c r="H58" s="70"/>
      <c r="I58" s="70"/>
      <c r="J58" s="70"/>
      <c r="K58" s="70"/>
      <c r="L58" s="70"/>
      <c r="M58" s="70"/>
      <c r="N58" s="70"/>
      <c r="O58" s="70"/>
      <c r="P58" s="70"/>
      <c r="Q58" s="70"/>
      <c r="R58" s="70"/>
      <c r="S58" s="70"/>
      <c r="T58" s="70"/>
    </row>
    <row r="59" spans="1:20" s="65" customFormat="1">
      <c r="A59" s="71" t="s">
        <v>57</v>
      </c>
      <c r="B59" s="72"/>
      <c r="C59" s="72"/>
      <c r="D59" s="73"/>
      <c r="E59" s="72"/>
      <c r="F59" s="72"/>
      <c r="G59" s="72"/>
      <c r="H59" s="72"/>
      <c r="I59" s="72"/>
      <c r="J59" s="72"/>
      <c r="K59" s="72"/>
      <c r="L59" s="72"/>
      <c r="M59" s="72">
        <f>SUM(M45,M57)</f>
        <v>1174028</v>
      </c>
      <c r="N59" s="72">
        <f t="shared" ref="N59:T59" si="15">SUM(N45,N57)</f>
        <v>52299</v>
      </c>
      <c r="O59" s="72">
        <f t="shared" si="15"/>
        <v>251776</v>
      </c>
      <c r="P59" s="72">
        <f t="shared" si="15"/>
        <v>869984</v>
      </c>
      <c r="Q59" s="72">
        <f t="shared" si="15"/>
        <v>2148302</v>
      </c>
      <c r="R59" s="74">
        <f t="shared" si="15"/>
        <v>1</v>
      </c>
      <c r="S59" s="61">
        <f t="shared" si="15"/>
        <v>1174059</v>
      </c>
      <c r="T59" s="61">
        <f t="shared" si="15"/>
        <v>31</v>
      </c>
    </row>
    <row r="60" spans="1:20">
      <c r="A60" s="75"/>
      <c r="B60" s="56"/>
      <c r="C60" s="56"/>
      <c r="D60" s="7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6"/>
      <c r="R60" s="56"/>
      <c r="S60" s="56"/>
      <c r="T60" s="56"/>
    </row>
    <row r="61" spans="1:20">
      <c r="A61" s="55" t="s">
        <v>69</v>
      </c>
      <c r="B61" s="56"/>
      <c r="C61" s="56"/>
      <c r="D61" s="7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6"/>
      <c r="R61" s="56"/>
      <c r="S61" s="56"/>
      <c r="T61" s="56"/>
    </row>
    <row r="62" spans="1:20">
      <c r="A62" s="55" t="s">
        <v>70</v>
      </c>
      <c r="B62" s="56"/>
      <c r="C62" s="56"/>
      <c r="D62" s="76"/>
      <c r="E62" s="56"/>
      <c r="F62" s="56"/>
      <c r="G62" s="56"/>
      <c r="H62" s="56"/>
      <c r="I62" s="56"/>
      <c r="J62" s="56"/>
      <c r="K62" s="56"/>
      <c r="L62" s="56"/>
      <c r="M62" s="56"/>
      <c r="N62" s="56"/>
      <c r="O62" s="56"/>
      <c r="P62" s="56"/>
      <c r="Q62" s="56"/>
      <c r="R62" s="56"/>
      <c r="S62" s="56"/>
      <c r="T62" s="56"/>
    </row>
    <row r="63" spans="1:20">
      <c r="A63" s="55" t="s">
        <v>62</v>
      </c>
      <c r="B63" s="56"/>
      <c r="C63" s="56"/>
      <c r="D63" s="76"/>
      <c r="E63" s="56"/>
      <c r="F63" s="56"/>
      <c r="G63" s="56"/>
      <c r="H63" s="56"/>
      <c r="I63" s="56"/>
      <c r="J63" s="56"/>
      <c r="K63" s="56"/>
      <c r="L63" s="56"/>
      <c r="M63" s="56"/>
      <c r="N63" s="56"/>
      <c r="O63" s="56"/>
      <c r="P63" s="56"/>
      <c r="Q63" s="56"/>
      <c r="R63" s="56"/>
      <c r="S63" s="56"/>
      <c r="T63" s="56"/>
    </row>
    <row r="64" spans="1:20">
      <c r="A64" s="58"/>
      <c r="B64" s="56"/>
      <c r="C64" s="56"/>
      <c r="D64" s="76"/>
      <c r="E64" s="56"/>
      <c r="F64" s="56"/>
      <c r="G64" s="56"/>
      <c r="H64" s="56"/>
      <c r="I64" s="56"/>
      <c r="J64" s="56"/>
      <c r="K64" s="56"/>
      <c r="L64" s="56"/>
      <c r="M64" s="56"/>
      <c r="N64" s="56"/>
      <c r="O64" s="56"/>
      <c r="P64" s="56"/>
      <c r="Q64" s="56"/>
      <c r="R64" s="56"/>
      <c r="S64" s="56"/>
      <c r="T64" s="56"/>
    </row>
  </sheetData>
  <autoFilter ref="A4:M4" xr:uid="{F5328FAF-5B0D-46F0-AF03-3A85886D60F9}"/>
  <hyperlinks>
    <hyperlink ref="A1" location="Index!A1" display="&lt; Back to Contents &gt;" xr:uid="{10030B20-225D-4716-94FC-D9263A0DBC36}"/>
    <hyperlink ref="S1" location="'Ave weight 2019-2020'!A1" display="Ave weight 2019-2020" xr:uid="{6AE1008F-8E81-4C62-822B-A7125E68E181}"/>
  </hyperlinks>
  <pageMargins left="0.7" right="0.7" top="0.75" bottom="0.75" header="0.3" footer="0.3"/>
  <ignoredErrors>
    <ignoredError sqref="P5:P43 S49:S56" formulaRange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803A48-4F15-40A0-85F4-98B60EF1F665}">
  <dimension ref="A1:T61"/>
  <sheetViews>
    <sheetView zoomScaleNormal="100" workbookViewId="0">
      <selection activeCell="T3" sqref="T3"/>
    </sheetView>
  </sheetViews>
  <sheetFormatPr defaultColWidth="9.140625" defaultRowHeight="11.25"/>
  <cols>
    <col min="1" max="1" width="27.85546875" style="23" customWidth="1"/>
    <col min="2" max="2" width="9.85546875" style="13" customWidth="1"/>
    <col min="3" max="3" width="10.28515625" style="13" customWidth="1"/>
    <col min="4" max="4" width="8.5703125" style="14" customWidth="1"/>
    <col min="5" max="5" width="9.7109375" style="13" customWidth="1"/>
    <col min="6" max="6" width="9.42578125" style="13" customWidth="1"/>
    <col min="7" max="7" width="10.42578125" style="13" customWidth="1"/>
    <col min="8" max="8" width="7.140625" style="13" customWidth="1"/>
    <col min="9" max="9" width="8.140625" style="13" customWidth="1"/>
    <col min="10" max="10" width="11.28515625" style="13" customWidth="1"/>
    <col min="11" max="11" width="6.7109375" style="13" customWidth="1"/>
    <col min="12" max="12" width="9" style="13" customWidth="1"/>
    <col min="13" max="13" width="8.85546875" style="13" bestFit="1" customWidth="1"/>
    <col min="14" max="14" width="7.85546875" style="13" customWidth="1"/>
    <col min="15" max="15" width="10.5703125" style="13" customWidth="1"/>
    <col min="16" max="16" width="6.42578125" style="13" bestFit="1" customWidth="1"/>
    <col min="17" max="20" width="9.28515625" style="13" bestFit="1" customWidth="1"/>
    <col min="21" max="256" width="9.140625" style="13"/>
    <col min="257" max="257" width="64.85546875" style="13" customWidth="1"/>
    <col min="258" max="260" width="11.28515625" style="13" customWidth="1"/>
    <col min="261" max="261" width="10.28515625" style="13" customWidth="1"/>
    <col min="262" max="262" width="11.140625" style="13" customWidth="1"/>
    <col min="263" max="263" width="11.7109375" style="13" customWidth="1"/>
    <col min="264" max="264" width="9.140625" style="13"/>
    <col min="265" max="265" width="9" style="13" customWidth="1"/>
    <col min="266" max="266" width="13.42578125" style="13" customWidth="1"/>
    <col min="267" max="267" width="8.140625" style="13" customWidth="1"/>
    <col min="268" max="269" width="9.42578125" style="13" customWidth="1"/>
    <col min="270" max="512" width="9.140625" style="13"/>
    <col min="513" max="513" width="64.85546875" style="13" customWidth="1"/>
    <col min="514" max="516" width="11.28515625" style="13" customWidth="1"/>
    <col min="517" max="517" width="10.28515625" style="13" customWidth="1"/>
    <col min="518" max="518" width="11.140625" style="13" customWidth="1"/>
    <col min="519" max="519" width="11.7109375" style="13" customWidth="1"/>
    <col min="520" max="520" width="9.140625" style="13"/>
    <col min="521" max="521" width="9" style="13" customWidth="1"/>
    <col min="522" max="522" width="13.42578125" style="13" customWidth="1"/>
    <col min="523" max="523" width="8.140625" style="13" customWidth="1"/>
    <col min="524" max="525" width="9.42578125" style="13" customWidth="1"/>
    <col min="526" max="768" width="9.140625" style="13"/>
    <col min="769" max="769" width="64.85546875" style="13" customWidth="1"/>
    <col min="770" max="772" width="11.28515625" style="13" customWidth="1"/>
    <col min="773" max="773" width="10.28515625" style="13" customWidth="1"/>
    <col min="774" max="774" width="11.140625" style="13" customWidth="1"/>
    <col min="775" max="775" width="11.7109375" style="13" customWidth="1"/>
    <col min="776" max="776" width="9.140625" style="13"/>
    <col min="777" max="777" width="9" style="13" customWidth="1"/>
    <col min="778" max="778" width="13.42578125" style="13" customWidth="1"/>
    <col min="779" max="779" width="8.140625" style="13" customWidth="1"/>
    <col min="780" max="781" width="9.42578125" style="13" customWidth="1"/>
    <col min="782" max="1024" width="9.140625" style="13"/>
    <col min="1025" max="1025" width="64.85546875" style="13" customWidth="1"/>
    <col min="1026" max="1028" width="11.28515625" style="13" customWidth="1"/>
    <col min="1029" max="1029" width="10.28515625" style="13" customWidth="1"/>
    <col min="1030" max="1030" width="11.140625" style="13" customWidth="1"/>
    <col min="1031" max="1031" width="11.7109375" style="13" customWidth="1"/>
    <col min="1032" max="1032" width="9.140625" style="13"/>
    <col min="1033" max="1033" width="9" style="13" customWidth="1"/>
    <col min="1034" max="1034" width="13.42578125" style="13" customWidth="1"/>
    <col min="1035" max="1035" width="8.140625" style="13" customWidth="1"/>
    <col min="1036" max="1037" width="9.42578125" style="13" customWidth="1"/>
    <col min="1038" max="1280" width="9.140625" style="13"/>
    <col min="1281" max="1281" width="64.85546875" style="13" customWidth="1"/>
    <col min="1282" max="1284" width="11.28515625" style="13" customWidth="1"/>
    <col min="1285" max="1285" width="10.28515625" style="13" customWidth="1"/>
    <col min="1286" max="1286" width="11.140625" style="13" customWidth="1"/>
    <col min="1287" max="1287" width="11.7109375" style="13" customWidth="1"/>
    <col min="1288" max="1288" width="9.140625" style="13"/>
    <col min="1289" max="1289" width="9" style="13" customWidth="1"/>
    <col min="1290" max="1290" width="13.42578125" style="13" customWidth="1"/>
    <col min="1291" max="1291" width="8.140625" style="13" customWidth="1"/>
    <col min="1292" max="1293" width="9.42578125" style="13" customWidth="1"/>
    <col min="1294" max="1536" width="9.140625" style="13"/>
    <col min="1537" max="1537" width="64.85546875" style="13" customWidth="1"/>
    <col min="1538" max="1540" width="11.28515625" style="13" customWidth="1"/>
    <col min="1541" max="1541" width="10.28515625" style="13" customWidth="1"/>
    <col min="1542" max="1542" width="11.140625" style="13" customWidth="1"/>
    <col min="1543" max="1543" width="11.7109375" style="13" customWidth="1"/>
    <col min="1544" max="1544" width="9.140625" style="13"/>
    <col min="1545" max="1545" width="9" style="13" customWidth="1"/>
    <col min="1546" max="1546" width="13.42578125" style="13" customWidth="1"/>
    <col min="1547" max="1547" width="8.140625" style="13" customWidth="1"/>
    <col min="1548" max="1549" width="9.42578125" style="13" customWidth="1"/>
    <col min="1550" max="1792" width="9.140625" style="13"/>
    <col min="1793" max="1793" width="64.85546875" style="13" customWidth="1"/>
    <col min="1794" max="1796" width="11.28515625" style="13" customWidth="1"/>
    <col min="1797" max="1797" width="10.28515625" style="13" customWidth="1"/>
    <col min="1798" max="1798" width="11.140625" style="13" customWidth="1"/>
    <col min="1799" max="1799" width="11.7109375" style="13" customWidth="1"/>
    <col min="1800" max="1800" width="9.140625" style="13"/>
    <col min="1801" max="1801" width="9" style="13" customWidth="1"/>
    <col min="1802" max="1802" width="13.42578125" style="13" customWidth="1"/>
    <col min="1803" max="1803" width="8.140625" style="13" customWidth="1"/>
    <col min="1804" max="1805" width="9.42578125" style="13" customWidth="1"/>
    <col min="1806" max="2048" width="9.140625" style="13"/>
    <col min="2049" max="2049" width="64.85546875" style="13" customWidth="1"/>
    <col min="2050" max="2052" width="11.28515625" style="13" customWidth="1"/>
    <col min="2053" max="2053" width="10.28515625" style="13" customWidth="1"/>
    <col min="2054" max="2054" width="11.140625" style="13" customWidth="1"/>
    <col min="2055" max="2055" width="11.7109375" style="13" customWidth="1"/>
    <col min="2056" max="2056" width="9.140625" style="13"/>
    <col min="2057" max="2057" width="9" style="13" customWidth="1"/>
    <col min="2058" max="2058" width="13.42578125" style="13" customWidth="1"/>
    <col min="2059" max="2059" width="8.140625" style="13" customWidth="1"/>
    <col min="2060" max="2061" width="9.42578125" style="13" customWidth="1"/>
    <col min="2062" max="2304" width="9.140625" style="13"/>
    <col min="2305" max="2305" width="64.85546875" style="13" customWidth="1"/>
    <col min="2306" max="2308" width="11.28515625" style="13" customWidth="1"/>
    <col min="2309" max="2309" width="10.28515625" style="13" customWidth="1"/>
    <col min="2310" max="2310" width="11.140625" style="13" customWidth="1"/>
    <col min="2311" max="2311" width="11.7109375" style="13" customWidth="1"/>
    <col min="2312" max="2312" width="9.140625" style="13"/>
    <col min="2313" max="2313" width="9" style="13" customWidth="1"/>
    <col min="2314" max="2314" width="13.42578125" style="13" customWidth="1"/>
    <col min="2315" max="2315" width="8.140625" style="13" customWidth="1"/>
    <col min="2316" max="2317" width="9.42578125" style="13" customWidth="1"/>
    <col min="2318" max="2560" width="9.140625" style="13"/>
    <col min="2561" max="2561" width="64.85546875" style="13" customWidth="1"/>
    <col min="2562" max="2564" width="11.28515625" style="13" customWidth="1"/>
    <col min="2565" max="2565" width="10.28515625" style="13" customWidth="1"/>
    <col min="2566" max="2566" width="11.140625" style="13" customWidth="1"/>
    <col min="2567" max="2567" width="11.7109375" style="13" customWidth="1"/>
    <col min="2568" max="2568" width="9.140625" style="13"/>
    <col min="2569" max="2569" width="9" style="13" customWidth="1"/>
    <col min="2570" max="2570" width="13.42578125" style="13" customWidth="1"/>
    <col min="2571" max="2571" width="8.140625" style="13" customWidth="1"/>
    <col min="2572" max="2573" width="9.42578125" style="13" customWidth="1"/>
    <col min="2574" max="2816" width="9.140625" style="13"/>
    <col min="2817" max="2817" width="64.85546875" style="13" customWidth="1"/>
    <col min="2818" max="2820" width="11.28515625" style="13" customWidth="1"/>
    <col min="2821" max="2821" width="10.28515625" style="13" customWidth="1"/>
    <col min="2822" max="2822" width="11.140625" style="13" customWidth="1"/>
    <col min="2823" max="2823" width="11.7109375" style="13" customWidth="1"/>
    <col min="2824" max="2824" width="9.140625" style="13"/>
    <col min="2825" max="2825" width="9" style="13" customWidth="1"/>
    <col min="2826" max="2826" width="13.42578125" style="13" customWidth="1"/>
    <col min="2827" max="2827" width="8.140625" style="13" customWidth="1"/>
    <col min="2828" max="2829" width="9.42578125" style="13" customWidth="1"/>
    <col min="2830" max="3072" width="9.140625" style="13"/>
    <col min="3073" max="3073" width="64.85546875" style="13" customWidth="1"/>
    <col min="3074" max="3076" width="11.28515625" style="13" customWidth="1"/>
    <col min="3077" max="3077" width="10.28515625" style="13" customWidth="1"/>
    <col min="3078" max="3078" width="11.140625" style="13" customWidth="1"/>
    <col min="3079" max="3079" width="11.7109375" style="13" customWidth="1"/>
    <col min="3080" max="3080" width="9.140625" style="13"/>
    <col min="3081" max="3081" width="9" style="13" customWidth="1"/>
    <col min="3082" max="3082" width="13.42578125" style="13" customWidth="1"/>
    <col min="3083" max="3083" width="8.140625" style="13" customWidth="1"/>
    <col min="3084" max="3085" width="9.42578125" style="13" customWidth="1"/>
    <col min="3086" max="3328" width="9.140625" style="13"/>
    <col min="3329" max="3329" width="64.85546875" style="13" customWidth="1"/>
    <col min="3330" max="3332" width="11.28515625" style="13" customWidth="1"/>
    <col min="3333" max="3333" width="10.28515625" style="13" customWidth="1"/>
    <col min="3334" max="3334" width="11.140625" style="13" customWidth="1"/>
    <col min="3335" max="3335" width="11.7109375" style="13" customWidth="1"/>
    <col min="3336" max="3336" width="9.140625" style="13"/>
    <col min="3337" max="3337" width="9" style="13" customWidth="1"/>
    <col min="3338" max="3338" width="13.42578125" style="13" customWidth="1"/>
    <col min="3339" max="3339" width="8.140625" style="13" customWidth="1"/>
    <col min="3340" max="3341" width="9.42578125" style="13" customWidth="1"/>
    <col min="3342" max="3584" width="9.140625" style="13"/>
    <col min="3585" max="3585" width="64.85546875" style="13" customWidth="1"/>
    <col min="3586" max="3588" width="11.28515625" style="13" customWidth="1"/>
    <col min="3589" max="3589" width="10.28515625" style="13" customWidth="1"/>
    <col min="3590" max="3590" width="11.140625" style="13" customWidth="1"/>
    <col min="3591" max="3591" width="11.7109375" style="13" customWidth="1"/>
    <col min="3592" max="3592" width="9.140625" style="13"/>
    <col min="3593" max="3593" width="9" style="13" customWidth="1"/>
    <col min="3594" max="3594" width="13.42578125" style="13" customWidth="1"/>
    <col min="3595" max="3595" width="8.140625" style="13" customWidth="1"/>
    <col min="3596" max="3597" width="9.42578125" style="13" customWidth="1"/>
    <col min="3598" max="3840" width="9.140625" style="13"/>
    <col min="3841" max="3841" width="64.85546875" style="13" customWidth="1"/>
    <col min="3842" max="3844" width="11.28515625" style="13" customWidth="1"/>
    <col min="3845" max="3845" width="10.28515625" style="13" customWidth="1"/>
    <col min="3846" max="3846" width="11.140625" style="13" customWidth="1"/>
    <col min="3847" max="3847" width="11.7109375" style="13" customWidth="1"/>
    <col min="3848" max="3848" width="9.140625" style="13"/>
    <col min="3849" max="3849" width="9" style="13" customWidth="1"/>
    <col min="3850" max="3850" width="13.42578125" style="13" customWidth="1"/>
    <col min="3851" max="3851" width="8.140625" style="13" customWidth="1"/>
    <col min="3852" max="3853" width="9.42578125" style="13" customWidth="1"/>
    <col min="3854" max="4096" width="9.140625" style="13"/>
    <col min="4097" max="4097" width="64.85546875" style="13" customWidth="1"/>
    <col min="4098" max="4100" width="11.28515625" style="13" customWidth="1"/>
    <col min="4101" max="4101" width="10.28515625" style="13" customWidth="1"/>
    <col min="4102" max="4102" width="11.140625" style="13" customWidth="1"/>
    <col min="4103" max="4103" width="11.7109375" style="13" customWidth="1"/>
    <col min="4104" max="4104" width="9.140625" style="13"/>
    <col min="4105" max="4105" width="9" style="13" customWidth="1"/>
    <col min="4106" max="4106" width="13.42578125" style="13" customWidth="1"/>
    <col min="4107" max="4107" width="8.140625" style="13" customWidth="1"/>
    <col min="4108" max="4109" width="9.42578125" style="13" customWidth="1"/>
    <col min="4110" max="4352" width="9.140625" style="13"/>
    <col min="4353" max="4353" width="64.85546875" style="13" customWidth="1"/>
    <col min="4354" max="4356" width="11.28515625" style="13" customWidth="1"/>
    <col min="4357" max="4357" width="10.28515625" style="13" customWidth="1"/>
    <col min="4358" max="4358" width="11.140625" style="13" customWidth="1"/>
    <col min="4359" max="4359" width="11.7109375" style="13" customWidth="1"/>
    <col min="4360" max="4360" width="9.140625" style="13"/>
    <col min="4361" max="4361" width="9" style="13" customWidth="1"/>
    <col min="4362" max="4362" width="13.42578125" style="13" customWidth="1"/>
    <col min="4363" max="4363" width="8.140625" style="13" customWidth="1"/>
    <col min="4364" max="4365" width="9.42578125" style="13" customWidth="1"/>
    <col min="4366" max="4608" width="9.140625" style="13"/>
    <col min="4609" max="4609" width="64.85546875" style="13" customWidth="1"/>
    <col min="4610" max="4612" width="11.28515625" style="13" customWidth="1"/>
    <col min="4613" max="4613" width="10.28515625" style="13" customWidth="1"/>
    <col min="4614" max="4614" width="11.140625" style="13" customWidth="1"/>
    <col min="4615" max="4615" width="11.7109375" style="13" customWidth="1"/>
    <col min="4616" max="4616" width="9.140625" style="13"/>
    <col min="4617" max="4617" width="9" style="13" customWidth="1"/>
    <col min="4618" max="4618" width="13.42578125" style="13" customWidth="1"/>
    <col min="4619" max="4619" width="8.140625" style="13" customWidth="1"/>
    <col min="4620" max="4621" width="9.42578125" style="13" customWidth="1"/>
    <col min="4622" max="4864" width="9.140625" style="13"/>
    <col min="4865" max="4865" width="64.85546875" style="13" customWidth="1"/>
    <col min="4866" max="4868" width="11.28515625" style="13" customWidth="1"/>
    <col min="4869" max="4869" width="10.28515625" style="13" customWidth="1"/>
    <col min="4870" max="4870" width="11.140625" style="13" customWidth="1"/>
    <col min="4871" max="4871" width="11.7109375" style="13" customWidth="1"/>
    <col min="4872" max="4872" width="9.140625" style="13"/>
    <col min="4873" max="4873" width="9" style="13" customWidth="1"/>
    <col min="4874" max="4874" width="13.42578125" style="13" customWidth="1"/>
    <col min="4875" max="4875" width="8.140625" style="13" customWidth="1"/>
    <col min="4876" max="4877" width="9.42578125" style="13" customWidth="1"/>
    <col min="4878" max="5120" width="9.140625" style="13"/>
    <col min="5121" max="5121" width="64.85546875" style="13" customWidth="1"/>
    <col min="5122" max="5124" width="11.28515625" style="13" customWidth="1"/>
    <col min="5125" max="5125" width="10.28515625" style="13" customWidth="1"/>
    <col min="5126" max="5126" width="11.140625" style="13" customWidth="1"/>
    <col min="5127" max="5127" width="11.7109375" style="13" customWidth="1"/>
    <col min="5128" max="5128" width="9.140625" style="13"/>
    <col min="5129" max="5129" width="9" style="13" customWidth="1"/>
    <col min="5130" max="5130" width="13.42578125" style="13" customWidth="1"/>
    <col min="5131" max="5131" width="8.140625" style="13" customWidth="1"/>
    <col min="5132" max="5133" width="9.42578125" style="13" customWidth="1"/>
    <col min="5134" max="5376" width="9.140625" style="13"/>
    <col min="5377" max="5377" width="64.85546875" style="13" customWidth="1"/>
    <col min="5378" max="5380" width="11.28515625" style="13" customWidth="1"/>
    <col min="5381" max="5381" width="10.28515625" style="13" customWidth="1"/>
    <col min="5382" max="5382" width="11.140625" style="13" customWidth="1"/>
    <col min="5383" max="5383" width="11.7109375" style="13" customWidth="1"/>
    <col min="5384" max="5384" width="9.140625" style="13"/>
    <col min="5385" max="5385" width="9" style="13" customWidth="1"/>
    <col min="5386" max="5386" width="13.42578125" style="13" customWidth="1"/>
    <col min="5387" max="5387" width="8.140625" style="13" customWidth="1"/>
    <col min="5388" max="5389" width="9.42578125" style="13" customWidth="1"/>
    <col min="5390" max="5632" width="9.140625" style="13"/>
    <col min="5633" max="5633" width="64.85546875" style="13" customWidth="1"/>
    <col min="5634" max="5636" width="11.28515625" style="13" customWidth="1"/>
    <col min="5637" max="5637" width="10.28515625" style="13" customWidth="1"/>
    <col min="5638" max="5638" width="11.140625" style="13" customWidth="1"/>
    <col min="5639" max="5639" width="11.7109375" style="13" customWidth="1"/>
    <col min="5640" max="5640" width="9.140625" style="13"/>
    <col min="5641" max="5641" width="9" style="13" customWidth="1"/>
    <col min="5642" max="5642" width="13.42578125" style="13" customWidth="1"/>
    <col min="5643" max="5643" width="8.140625" style="13" customWidth="1"/>
    <col min="5644" max="5645" width="9.42578125" style="13" customWidth="1"/>
    <col min="5646" max="5888" width="9.140625" style="13"/>
    <col min="5889" max="5889" width="64.85546875" style="13" customWidth="1"/>
    <col min="5890" max="5892" width="11.28515625" style="13" customWidth="1"/>
    <col min="5893" max="5893" width="10.28515625" style="13" customWidth="1"/>
    <col min="5894" max="5894" width="11.140625" style="13" customWidth="1"/>
    <col min="5895" max="5895" width="11.7109375" style="13" customWidth="1"/>
    <col min="5896" max="5896" width="9.140625" style="13"/>
    <col min="5897" max="5897" width="9" style="13" customWidth="1"/>
    <col min="5898" max="5898" width="13.42578125" style="13" customWidth="1"/>
    <col min="5899" max="5899" width="8.140625" style="13" customWidth="1"/>
    <col min="5900" max="5901" width="9.42578125" style="13" customWidth="1"/>
    <col min="5902" max="6144" width="9.140625" style="13"/>
    <col min="6145" max="6145" width="64.85546875" style="13" customWidth="1"/>
    <col min="6146" max="6148" width="11.28515625" style="13" customWidth="1"/>
    <col min="6149" max="6149" width="10.28515625" style="13" customWidth="1"/>
    <col min="6150" max="6150" width="11.140625" style="13" customWidth="1"/>
    <col min="6151" max="6151" width="11.7109375" style="13" customWidth="1"/>
    <col min="6152" max="6152" width="9.140625" style="13"/>
    <col min="6153" max="6153" width="9" style="13" customWidth="1"/>
    <col min="6154" max="6154" width="13.42578125" style="13" customWidth="1"/>
    <col min="6155" max="6155" width="8.140625" style="13" customWidth="1"/>
    <col min="6156" max="6157" width="9.42578125" style="13" customWidth="1"/>
    <col min="6158" max="6400" width="9.140625" style="13"/>
    <col min="6401" max="6401" width="64.85546875" style="13" customWidth="1"/>
    <col min="6402" max="6404" width="11.28515625" style="13" customWidth="1"/>
    <col min="6405" max="6405" width="10.28515625" style="13" customWidth="1"/>
    <col min="6406" max="6406" width="11.140625" style="13" customWidth="1"/>
    <col min="6407" max="6407" width="11.7109375" style="13" customWidth="1"/>
    <col min="6408" max="6408" width="9.140625" style="13"/>
    <col min="6409" max="6409" width="9" style="13" customWidth="1"/>
    <col min="6410" max="6410" width="13.42578125" style="13" customWidth="1"/>
    <col min="6411" max="6411" width="8.140625" style="13" customWidth="1"/>
    <col min="6412" max="6413" width="9.42578125" style="13" customWidth="1"/>
    <col min="6414" max="6656" width="9.140625" style="13"/>
    <col min="6657" max="6657" width="64.85546875" style="13" customWidth="1"/>
    <col min="6658" max="6660" width="11.28515625" style="13" customWidth="1"/>
    <col min="6661" max="6661" width="10.28515625" style="13" customWidth="1"/>
    <col min="6662" max="6662" width="11.140625" style="13" customWidth="1"/>
    <col min="6663" max="6663" width="11.7109375" style="13" customWidth="1"/>
    <col min="6664" max="6664" width="9.140625" style="13"/>
    <col min="6665" max="6665" width="9" style="13" customWidth="1"/>
    <col min="6666" max="6666" width="13.42578125" style="13" customWidth="1"/>
    <col min="6667" max="6667" width="8.140625" style="13" customWidth="1"/>
    <col min="6668" max="6669" width="9.42578125" style="13" customWidth="1"/>
    <col min="6670" max="6912" width="9.140625" style="13"/>
    <col min="6913" max="6913" width="64.85546875" style="13" customWidth="1"/>
    <col min="6914" max="6916" width="11.28515625" style="13" customWidth="1"/>
    <col min="6917" max="6917" width="10.28515625" style="13" customWidth="1"/>
    <col min="6918" max="6918" width="11.140625" style="13" customWidth="1"/>
    <col min="6919" max="6919" width="11.7109375" style="13" customWidth="1"/>
    <col min="6920" max="6920" width="9.140625" style="13"/>
    <col min="6921" max="6921" width="9" style="13" customWidth="1"/>
    <col min="6922" max="6922" width="13.42578125" style="13" customWidth="1"/>
    <col min="6923" max="6923" width="8.140625" style="13" customWidth="1"/>
    <col min="6924" max="6925" width="9.42578125" style="13" customWidth="1"/>
    <col min="6926" max="7168" width="9.140625" style="13"/>
    <col min="7169" max="7169" width="64.85546875" style="13" customWidth="1"/>
    <col min="7170" max="7172" width="11.28515625" style="13" customWidth="1"/>
    <col min="7173" max="7173" width="10.28515625" style="13" customWidth="1"/>
    <col min="7174" max="7174" width="11.140625" style="13" customWidth="1"/>
    <col min="7175" max="7175" width="11.7109375" style="13" customWidth="1"/>
    <col min="7176" max="7176" width="9.140625" style="13"/>
    <col min="7177" max="7177" width="9" style="13" customWidth="1"/>
    <col min="7178" max="7178" width="13.42578125" style="13" customWidth="1"/>
    <col min="7179" max="7179" width="8.140625" style="13" customWidth="1"/>
    <col min="7180" max="7181" width="9.42578125" style="13" customWidth="1"/>
    <col min="7182" max="7424" width="9.140625" style="13"/>
    <col min="7425" max="7425" width="64.85546875" style="13" customWidth="1"/>
    <col min="7426" max="7428" width="11.28515625" style="13" customWidth="1"/>
    <col min="7429" max="7429" width="10.28515625" style="13" customWidth="1"/>
    <col min="7430" max="7430" width="11.140625" style="13" customWidth="1"/>
    <col min="7431" max="7431" width="11.7109375" style="13" customWidth="1"/>
    <col min="7432" max="7432" width="9.140625" style="13"/>
    <col min="7433" max="7433" width="9" style="13" customWidth="1"/>
    <col min="7434" max="7434" width="13.42578125" style="13" customWidth="1"/>
    <col min="7435" max="7435" width="8.140625" style="13" customWidth="1"/>
    <col min="7436" max="7437" width="9.42578125" style="13" customWidth="1"/>
    <col min="7438" max="7680" width="9.140625" style="13"/>
    <col min="7681" max="7681" width="64.85546875" style="13" customWidth="1"/>
    <col min="7682" max="7684" width="11.28515625" style="13" customWidth="1"/>
    <col min="7685" max="7685" width="10.28515625" style="13" customWidth="1"/>
    <col min="7686" max="7686" width="11.140625" style="13" customWidth="1"/>
    <col min="7687" max="7687" width="11.7109375" style="13" customWidth="1"/>
    <col min="7688" max="7688" width="9.140625" style="13"/>
    <col min="7689" max="7689" width="9" style="13" customWidth="1"/>
    <col min="7690" max="7690" width="13.42578125" style="13" customWidth="1"/>
    <col min="7691" max="7691" width="8.140625" style="13" customWidth="1"/>
    <col min="7692" max="7693" width="9.42578125" style="13" customWidth="1"/>
    <col min="7694" max="7936" width="9.140625" style="13"/>
    <col min="7937" max="7937" width="64.85546875" style="13" customWidth="1"/>
    <col min="7938" max="7940" width="11.28515625" style="13" customWidth="1"/>
    <col min="7941" max="7941" width="10.28515625" style="13" customWidth="1"/>
    <col min="7942" max="7942" width="11.140625" style="13" customWidth="1"/>
    <col min="7943" max="7943" width="11.7109375" style="13" customWidth="1"/>
    <col min="7944" max="7944" width="9.140625" style="13"/>
    <col min="7945" max="7945" width="9" style="13" customWidth="1"/>
    <col min="7946" max="7946" width="13.42578125" style="13" customWidth="1"/>
    <col min="7947" max="7947" width="8.140625" style="13" customWidth="1"/>
    <col min="7948" max="7949" width="9.42578125" style="13" customWidth="1"/>
    <col min="7950" max="8192" width="9.140625" style="13"/>
    <col min="8193" max="8193" width="64.85546875" style="13" customWidth="1"/>
    <col min="8194" max="8196" width="11.28515625" style="13" customWidth="1"/>
    <col min="8197" max="8197" width="10.28515625" style="13" customWidth="1"/>
    <col min="8198" max="8198" width="11.140625" style="13" customWidth="1"/>
    <col min="8199" max="8199" width="11.7109375" style="13" customWidth="1"/>
    <col min="8200" max="8200" width="9.140625" style="13"/>
    <col min="8201" max="8201" width="9" style="13" customWidth="1"/>
    <col min="8202" max="8202" width="13.42578125" style="13" customWidth="1"/>
    <col min="8203" max="8203" width="8.140625" style="13" customWidth="1"/>
    <col min="8204" max="8205" width="9.42578125" style="13" customWidth="1"/>
    <col min="8206" max="8448" width="9.140625" style="13"/>
    <col min="8449" max="8449" width="64.85546875" style="13" customWidth="1"/>
    <col min="8450" max="8452" width="11.28515625" style="13" customWidth="1"/>
    <col min="8453" max="8453" width="10.28515625" style="13" customWidth="1"/>
    <col min="8454" max="8454" width="11.140625" style="13" customWidth="1"/>
    <col min="8455" max="8455" width="11.7109375" style="13" customWidth="1"/>
    <col min="8456" max="8456" width="9.140625" style="13"/>
    <col min="8457" max="8457" width="9" style="13" customWidth="1"/>
    <col min="8458" max="8458" width="13.42578125" style="13" customWidth="1"/>
    <col min="8459" max="8459" width="8.140625" style="13" customWidth="1"/>
    <col min="8460" max="8461" width="9.42578125" style="13" customWidth="1"/>
    <col min="8462" max="8704" width="9.140625" style="13"/>
    <col min="8705" max="8705" width="64.85546875" style="13" customWidth="1"/>
    <col min="8706" max="8708" width="11.28515625" style="13" customWidth="1"/>
    <col min="8709" max="8709" width="10.28515625" style="13" customWidth="1"/>
    <col min="8710" max="8710" width="11.140625" style="13" customWidth="1"/>
    <col min="8711" max="8711" width="11.7109375" style="13" customWidth="1"/>
    <col min="8712" max="8712" width="9.140625" style="13"/>
    <col min="8713" max="8713" width="9" style="13" customWidth="1"/>
    <col min="8714" max="8714" width="13.42578125" style="13" customWidth="1"/>
    <col min="8715" max="8715" width="8.140625" style="13" customWidth="1"/>
    <col min="8716" max="8717" width="9.42578125" style="13" customWidth="1"/>
    <col min="8718" max="8960" width="9.140625" style="13"/>
    <col min="8961" max="8961" width="64.85546875" style="13" customWidth="1"/>
    <col min="8962" max="8964" width="11.28515625" style="13" customWidth="1"/>
    <col min="8965" max="8965" width="10.28515625" style="13" customWidth="1"/>
    <col min="8966" max="8966" width="11.140625" style="13" customWidth="1"/>
    <col min="8967" max="8967" width="11.7109375" style="13" customWidth="1"/>
    <col min="8968" max="8968" width="9.140625" style="13"/>
    <col min="8969" max="8969" width="9" style="13" customWidth="1"/>
    <col min="8970" max="8970" width="13.42578125" style="13" customWidth="1"/>
    <col min="8971" max="8971" width="8.140625" style="13" customWidth="1"/>
    <col min="8972" max="8973" width="9.42578125" style="13" customWidth="1"/>
    <col min="8974" max="9216" width="9.140625" style="13"/>
    <col min="9217" max="9217" width="64.85546875" style="13" customWidth="1"/>
    <col min="9218" max="9220" width="11.28515625" style="13" customWidth="1"/>
    <col min="9221" max="9221" width="10.28515625" style="13" customWidth="1"/>
    <col min="9222" max="9222" width="11.140625" style="13" customWidth="1"/>
    <col min="9223" max="9223" width="11.7109375" style="13" customWidth="1"/>
    <col min="9224" max="9224" width="9.140625" style="13"/>
    <col min="9225" max="9225" width="9" style="13" customWidth="1"/>
    <col min="9226" max="9226" width="13.42578125" style="13" customWidth="1"/>
    <col min="9227" max="9227" width="8.140625" style="13" customWidth="1"/>
    <col min="9228" max="9229" width="9.42578125" style="13" customWidth="1"/>
    <col min="9230" max="9472" width="9.140625" style="13"/>
    <col min="9473" max="9473" width="64.85546875" style="13" customWidth="1"/>
    <col min="9474" max="9476" width="11.28515625" style="13" customWidth="1"/>
    <col min="9477" max="9477" width="10.28515625" style="13" customWidth="1"/>
    <col min="9478" max="9478" width="11.140625" style="13" customWidth="1"/>
    <col min="9479" max="9479" width="11.7109375" style="13" customWidth="1"/>
    <col min="9480" max="9480" width="9.140625" style="13"/>
    <col min="9481" max="9481" width="9" style="13" customWidth="1"/>
    <col min="9482" max="9482" width="13.42578125" style="13" customWidth="1"/>
    <col min="9483" max="9483" width="8.140625" style="13" customWidth="1"/>
    <col min="9484" max="9485" width="9.42578125" style="13" customWidth="1"/>
    <col min="9486" max="9728" width="9.140625" style="13"/>
    <col min="9729" max="9729" width="64.85546875" style="13" customWidth="1"/>
    <col min="9730" max="9732" width="11.28515625" style="13" customWidth="1"/>
    <col min="9733" max="9733" width="10.28515625" style="13" customWidth="1"/>
    <col min="9734" max="9734" width="11.140625" style="13" customWidth="1"/>
    <col min="9735" max="9735" width="11.7109375" style="13" customWidth="1"/>
    <col min="9736" max="9736" width="9.140625" style="13"/>
    <col min="9737" max="9737" width="9" style="13" customWidth="1"/>
    <col min="9738" max="9738" width="13.42578125" style="13" customWidth="1"/>
    <col min="9739" max="9739" width="8.140625" style="13" customWidth="1"/>
    <col min="9740" max="9741" width="9.42578125" style="13" customWidth="1"/>
    <col min="9742" max="9984" width="9.140625" style="13"/>
    <col min="9985" max="9985" width="64.85546875" style="13" customWidth="1"/>
    <col min="9986" max="9988" width="11.28515625" style="13" customWidth="1"/>
    <col min="9989" max="9989" width="10.28515625" style="13" customWidth="1"/>
    <col min="9990" max="9990" width="11.140625" style="13" customWidth="1"/>
    <col min="9991" max="9991" width="11.7109375" style="13" customWidth="1"/>
    <col min="9992" max="9992" width="9.140625" style="13"/>
    <col min="9993" max="9993" width="9" style="13" customWidth="1"/>
    <col min="9994" max="9994" width="13.42578125" style="13" customWidth="1"/>
    <col min="9995" max="9995" width="8.140625" style="13" customWidth="1"/>
    <col min="9996" max="9997" width="9.42578125" style="13" customWidth="1"/>
    <col min="9998" max="10240" width="9.140625" style="13"/>
    <col min="10241" max="10241" width="64.85546875" style="13" customWidth="1"/>
    <col min="10242" max="10244" width="11.28515625" style="13" customWidth="1"/>
    <col min="10245" max="10245" width="10.28515625" style="13" customWidth="1"/>
    <col min="10246" max="10246" width="11.140625" style="13" customWidth="1"/>
    <col min="10247" max="10247" width="11.7109375" style="13" customWidth="1"/>
    <col min="10248" max="10248" width="9.140625" style="13"/>
    <col min="10249" max="10249" width="9" style="13" customWidth="1"/>
    <col min="10250" max="10250" width="13.42578125" style="13" customWidth="1"/>
    <col min="10251" max="10251" width="8.140625" style="13" customWidth="1"/>
    <col min="10252" max="10253" width="9.42578125" style="13" customWidth="1"/>
    <col min="10254" max="10496" width="9.140625" style="13"/>
    <col min="10497" max="10497" width="64.85546875" style="13" customWidth="1"/>
    <col min="10498" max="10500" width="11.28515625" style="13" customWidth="1"/>
    <col min="10501" max="10501" width="10.28515625" style="13" customWidth="1"/>
    <col min="10502" max="10502" width="11.140625" style="13" customWidth="1"/>
    <col min="10503" max="10503" width="11.7109375" style="13" customWidth="1"/>
    <col min="10504" max="10504" width="9.140625" style="13"/>
    <col min="10505" max="10505" width="9" style="13" customWidth="1"/>
    <col min="10506" max="10506" width="13.42578125" style="13" customWidth="1"/>
    <col min="10507" max="10507" width="8.140625" style="13" customWidth="1"/>
    <col min="10508" max="10509" width="9.42578125" style="13" customWidth="1"/>
    <col min="10510" max="10752" width="9.140625" style="13"/>
    <col min="10753" max="10753" width="64.85546875" style="13" customWidth="1"/>
    <col min="10754" max="10756" width="11.28515625" style="13" customWidth="1"/>
    <col min="10757" max="10757" width="10.28515625" style="13" customWidth="1"/>
    <col min="10758" max="10758" width="11.140625" style="13" customWidth="1"/>
    <col min="10759" max="10759" width="11.7109375" style="13" customWidth="1"/>
    <col min="10760" max="10760" width="9.140625" style="13"/>
    <col min="10761" max="10761" width="9" style="13" customWidth="1"/>
    <col min="10762" max="10762" width="13.42578125" style="13" customWidth="1"/>
    <col min="10763" max="10763" width="8.140625" style="13" customWidth="1"/>
    <col min="10764" max="10765" width="9.42578125" style="13" customWidth="1"/>
    <col min="10766" max="11008" width="9.140625" style="13"/>
    <col min="11009" max="11009" width="64.85546875" style="13" customWidth="1"/>
    <col min="11010" max="11012" width="11.28515625" style="13" customWidth="1"/>
    <col min="11013" max="11013" width="10.28515625" style="13" customWidth="1"/>
    <col min="11014" max="11014" width="11.140625" style="13" customWidth="1"/>
    <col min="11015" max="11015" width="11.7109375" style="13" customWidth="1"/>
    <col min="11016" max="11016" width="9.140625" style="13"/>
    <col min="11017" max="11017" width="9" style="13" customWidth="1"/>
    <col min="11018" max="11018" width="13.42578125" style="13" customWidth="1"/>
    <col min="11019" max="11019" width="8.140625" style="13" customWidth="1"/>
    <col min="11020" max="11021" width="9.42578125" style="13" customWidth="1"/>
    <col min="11022" max="11264" width="9.140625" style="13"/>
    <col min="11265" max="11265" width="64.85546875" style="13" customWidth="1"/>
    <col min="11266" max="11268" width="11.28515625" style="13" customWidth="1"/>
    <col min="11269" max="11269" width="10.28515625" style="13" customWidth="1"/>
    <col min="11270" max="11270" width="11.140625" style="13" customWidth="1"/>
    <col min="11271" max="11271" width="11.7109375" style="13" customWidth="1"/>
    <col min="11272" max="11272" width="9.140625" style="13"/>
    <col min="11273" max="11273" width="9" style="13" customWidth="1"/>
    <col min="11274" max="11274" width="13.42578125" style="13" customWidth="1"/>
    <col min="11275" max="11275" width="8.140625" style="13" customWidth="1"/>
    <col min="11276" max="11277" width="9.42578125" style="13" customWidth="1"/>
    <col min="11278" max="11520" width="9.140625" style="13"/>
    <col min="11521" max="11521" width="64.85546875" style="13" customWidth="1"/>
    <col min="11522" max="11524" width="11.28515625" style="13" customWidth="1"/>
    <col min="11525" max="11525" width="10.28515625" style="13" customWidth="1"/>
    <col min="11526" max="11526" width="11.140625" style="13" customWidth="1"/>
    <col min="11527" max="11527" width="11.7109375" style="13" customWidth="1"/>
    <col min="11528" max="11528" width="9.140625" style="13"/>
    <col min="11529" max="11529" width="9" style="13" customWidth="1"/>
    <col min="11530" max="11530" width="13.42578125" style="13" customWidth="1"/>
    <col min="11531" max="11531" width="8.140625" style="13" customWidth="1"/>
    <col min="11532" max="11533" width="9.42578125" style="13" customWidth="1"/>
    <col min="11534" max="11776" width="9.140625" style="13"/>
    <col min="11777" max="11777" width="64.85546875" style="13" customWidth="1"/>
    <col min="11778" max="11780" width="11.28515625" style="13" customWidth="1"/>
    <col min="11781" max="11781" width="10.28515625" style="13" customWidth="1"/>
    <col min="11782" max="11782" width="11.140625" style="13" customWidth="1"/>
    <col min="11783" max="11783" width="11.7109375" style="13" customWidth="1"/>
    <col min="11784" max="11784" width="9.140625" style="13"/>
    <col min="11785" max="11785" width="9" style="13" customWidth="1"/>
    <col min="11786" max="11786" width="13.42578125" style="13" customWidth="1"/>
    <col min="11787" max="11787" width="8.140625" style="13" customWidth="1"/>
    <col min="11788" max="11789" width="9.42578125" style="13" customWidth="1"/>
    <col min="11790" max="12032" width="9.140625" style="13"/>
    <col min="12033" max="12033" width="64.85546875" style="13" customWidth="1"/>
    <col min="12034" max="12036" width="11.28515625" style="13" customWidth="1"/>
    <col min="12037" max="12037" width="10.28515625" style="13" customWidth="1"/>
    <col min="12038" max="12038" width="11.140625" style="13" customWidth="1"/>
    <col min="12039" max="12039" width="11.7109375" style="13" customWidth="1"/>
    <col min="12040" max="12040" width="9.140625" style="13"/>
    <col min="12041" max="12041" width="9" style="13" customWidth="1"/>
    <col min="12042" max="12042" width="13.42578125" style="13" customWidth="1"/>
    <col min="12043" max="12043" width="8.140625" style="13" customWidth="1"/>
    <col min="12044" max="12045" width="9.42578125" style="13" customWidth="1"/>
    <col min="12046" max="12288" width="9.140625" style="13"/>
    <col min="12289" max="12289" width="64.85546875" style="13" customWidth="1"/>
    <col min="12290" max="12292" width="11.28515625" style="13" customWidth="1"/>
    <col min="12293" max="12293" width="10.28515625" style="13" customWidth="1"/>
    <col min="12294" max="12294" width="11.140625" style="13" customWidth="1"/>
    <col min="12295" max="12295" width="11.7109375" style="13" customWidth="1"/>
    <col min="12296" max="12296" width="9.140625" style="13"/>
    <col min="12297" max="12297" width="9" style="13" customWidth="1"/>
    <col min="12298" max="12298" width="13.42578125" style="13" customWidth="1"/>
    <col min="12299" max="12299" width="8.140625" style="13" customWidth="1"/>
    <col min="12300" max="12301" width="9.42578125" style="13" customWidth="1"/>
    <col min="12302" max="12544" width="9.140625" style="13"/>
    <col min="12545" max="12545" width="64.85546875" style="13" customWidth="1"/>
    <col min="12546" max="12548" width="11.28515625" style="13" customWidth="1"/>
    <col min="12549" max="12549" width="10.28515625" style="13" customWidth="1"/>
    <col min="12550" max="12550" width="11.140625" style="13" customWidth="1"/>
    <col min="12551" max="12551" width="11.7109375" style="13" customWidth="1"/>
    <col min="12552" max="12552" width="9.140625" style="13"/>
    <col min="12553" max="12553" width="9" style="13" customWidth="1"/>
    <col min="12554" max="12554" width="13.42578125" style="13" customWidth="1"/>
    <col min="12555" max="12555" width="8.140625" style="13" customWidth="1"/>
    <col min="12556" max="12557" width="9.42578125" style="13" customWidth="1"/>
    <col min="12558" max="12800" width="9.140625" style="13"/>
    <col min="12801" max="12801" width="64.85546875" style="13" customWidth="1"/>
    <col min="12802" max="12804" width="11.28515625" style="13" customWidth="1"/>
    <col min="12805" max="12805" width="10.28515625" style="13" customWidth="1"/>
    <col min="12806" max="12806" width="11.140625" style="13" customWidth="1"/>
    <col min="12807" max="12807" width="11.7109375" style="13" customWidth="1"/>
    <col min="12808" max="12808" width="9.140625" style="13"/>
    <col min="12809" max="12809" width="9" style="13" customWidth="1"/>
    <col min="12810" max="12810" width="13.42578125" style="13" customWidth="1"/>
    <col min="12811" max="12811" width="8.140625" style="13" customWidth="1"/>
    <col min="12812" max="12813" width="9.42578125" style="13" customWidth="1"/>
    <col min="12814" max="13056" width="9.140625" style="13"/>
    <col min="13057" max="13057" width="64.85546875" style="13" customWidth="1"/>
    <col min="13058" max="13060" width="11.28515625" style="13" customWidth="1"/>
    <col min="13061" max="13061" width="10.28515625" style="13" customWidth="1"/>
    <col min="13062" max="13062" width="11.140625" style="13" customWidth="1"/>
    <col min="13063" max="13063" width="11.7109375" style="13" customWidth="1"/>
    <col min="13064" max="13064" width="9.140625" style="13"/>
    <col min="13065" max="13065" width="9" style="13" customWidth="1"/>
    <col min="13066" max="13066" width="13.42578125" style="13" customWidth="1"/>
    <col min="13067" max="13067" width="8.140625" style="13" customWidth="1"/>
    <col min="13068" max="13069" width="9.42578125" style="13" customWidth="1"/>
    <col min="13070" max="13312" width="9.140625" style="13"/>
    <col min="13313" max="13313" width="64.85546875" style="13" customWidth="1"/>
    <col min="13314" max="13316" width="11.28515625" style="13" customWidth="1"/>
    <col min="13317" max="13317" width="10.28515625" style="13" customWidth="1"/>
    <col min="13318" max="13318" width="11.140625" style="13" customWidth="1"/>
    <col min="13319" max="13319" width="11.7109375" style="13" customWidth="1"/>
    <col min="13320" max="13320" width="9.140625" style="13"/>
    <col min="13321" max="13321" width="9" style="13" customWidth="1"/>
    <col min="13322" max="13322" width="13.42578125" style="13" customWidth="1"/>
    <col min="13323" max="13323" width="8.140625" style="13" customWidth="1"/>
    <col min="13324" max="13325" width="9.42578125" style="13" customWidth="1"/>
    <col min="13326" max="13568" width="9.140625" style="13"/>
    <col min="13569" max="13569" width="64.85546875" style="13" customWidth="1"/>
    <col min="13570" max="13572" width="11.28515625" style="13" customWidth="1"/>
    <col min="13573" max="13573" width="10.28515625" style="13" customWidth="1"/>
    <col min="13574" max="13574" width="11.140625" style="13" customWidth="1"/>
    <col min="13575" max="13575" width="11.7109375" style="13" customWidth="1"/>
    <col min="13576" max="13576" width="9.140625" style="13"/>
    <col min="13577" max="13577" width="9" style="13" customWidth="1"/>
    <col min="13578" max="13578" width="13.42578125" style="13" customWidth="1"/>
    <col min="13579" max="13579" width="8.140625" style="13" customWidth="1"/>
    <col min="13580" max="13581" width="9.42578125" style="13" customWidth="1"/>
    <col min="13582" max="13824" width="9.140625" style="13"/>
    <col min="13825" max="13825" width="64.85546875" style="13" customWidth="1"/>
    <col min="13826" max="13828" width="11.28515625" style="13" customWidth="1"/>
    <col min="13829" max="13829" width="10.28515625" style="13" customWidth="1"/>
    <col min="13830" max="13830" width="11.140625" style="13" customWidth="1"/>
    <col min="13831" max="13831" width="11.7109375" style="13" customWidth="1"/>
    <col min="13832" max="13832" width="9.140625" style="13"/>
    <col min="13833" max="13833" width="9" style="13" customWidth="1"/>
    <col min="13834" max="13834" width="13.42578125" style="13" customWidth="1"/>
    <col min="13835" max="13835" width="8.140625" style="13" customWidth="1"/>
    <col min="13836" max="13837" width="9.42578125" style="13" customWidth="1"/>
    <col min="13838" max="14080" width="9.140625" style="13"/>
    <col min="14081" max="14081" width="64.85546875" style="13" customWidth="1"/>
    <col min="14082" max="14084" width="11.28515625" style="13" customWidth="1"/>
    <col min="14085" max="14085" width="10.28515625" style="13" customWidth="1"/>
    <col min="14086" max="14086" width="11.140625" style="13" customWidth="1"/>
    <col min="14087" max="14087" width="11.7109375" style="13" customWidth="1"/>
    <col min="14088" max="14088" width="9.140625" style="13"/>
    <col min="14089" max="14089" width="9" style="13" customWidth="1"/>
    <col min="14090" max="14090" width="13.42578125" style="13" customWidth="1"/>
    <col min="14091" max="14091" width="8.140625" style="13" customWidth="1"/>
    <col min="14092" max="14093" width="9.42578125" style="13" customWidth="1"/>
    <col min="14094" max="14336" width="9.140625" style="13"/>
    <col min="14337" max="14337" width="64.85546875" style="13" customWidth="1"/>
    <col min="14338" max="14340" width="11.28515625" style="13" customWidth="1"/>
    <col min="14341" max="14341" width="10.28515625" style="13" customWidth="1"/>
    <col min="14342" max="14342" width="11.140625" style="13" customWidth="1"/>
    <col min="14343" max="14343" width="11.7109375" style="13" customWidth="1"/>
    <col min="14344" max="14344" width="9.140625" style="13"/>
    <col min="14345" max="14345" width="9" style="13" customWidth="1"/>
    <col min="14346" max="14346" width="13.42578125" style="13" customWidth="1"/>
    <col min="14347" max="14347" width="8.140625" style="13" customWidth="1"/>
    <col min="14348" max="14349" width="9.42578125" style="13" customWidth="1"/>
    <col min="14350" max="14592" width="9.140625" style="13"/>
    <col min="14593" max="14593" width="64.85546875" style="13" customWidth="1"/>
    <col min="14594" max="14596" width="11.28515625" style="13" customWidth="1"/>
    <col min="14597" max="14597" width="10.28515625" style="13" customWidth="1"/>
    <col min="14598" max="14598" width="11.140625" style="13" customWidth="1"/>
    <col min="14599" max="14599" width="11.7109375" style="13" customWidth="1"/>
    <col min="14600" max="14600" width="9.140625" style="13"/>
    <col min="14601" max="14601" width="9" style="13" customWidth="1"/>
    <col min="14602" max="14602" width="13.42578125" style="13" customWidth="1"/>
    <col min="14603" max="14603" width="8.140625" style="13" customWidth="1"/>
    <col min="14604" max="14605" width="9.42578125" style="13" customWidth="1"/>
    <col min="14606" max="14848" width="9.140625" style="13"/>
    <col min="14849" max="14849" width="64.85546875" style="13" customWidth="1"/>
    <col min="14850" max="14852" width="11.28515625" style="13" customWidth="1"/>
    <col min="14853" max="14853" width="10.28515625" style="13" customWidth="1"/>
    <col min="14854" max="14854" width="11.140625" style="13" customWidth="1"/>
    <col min="14855" max="14855" width="11.7109375" style="13" customWidth="1"/>
    <col min="14856" max="14856" width="9.140625" style="13"/>
    <col min="14857" max="14857" width="9" style="13" customWidth="1"/>
    <col min="14858" max="14858" width="13.42578125" style="13" customWidth="1"/>
    <col min="14859" max="14859" width="8.140625" style="13" customWidth="1"/>
    <col min="14860" max="14861" width="9.42578125" style="13" customWidth="1"/>
    <col min="14862" max="15104" width="9.140625" style="13"/>
    <col min="15105" max="15105" width="64.85546875" style="13" customWidth="1"/>
    <col min="15106" max="15108" width="11.28515625" style="13" customWidth="1"/>
    <col min="15109" max="15109" width="10.28515625" style="13" customWidth="1"/>
    <col min="15110" max="15110" width="11.140625" style="13" customWidth="1"/>
    <col min="15111" max="15111" width="11.7109375" style="13" customWidth="1"/>
    <col min="15112" max="15112" width="9.140625" style="13"/>
    <col min="15113" max="15113" width="9" style="13" customWidth="1"/>
    <col min="15114" max="15114" width="13.42578125" style="13" customWidth="1"/>
    <col min="15115" max="15115" width="8.140625" style="13" customWidth="1"/>
    <col min="15116" max="15117" width="9.42578125" style="13" customWidth="1"/>
    <col min="15118" max="15360" width="9.140625" style="13"/>
    <col min="15361" max="15361" width="64.85546875" style="13" customWidth="1"/>
    <col min="15362" max="15364" width="11.28515625" style="13" customWidth="1"/>
    <col min="15365" max="15365" width="10.28515625" style="13" customWidth="1"/>
    <col min="15366" max="15366" width="11.140625" style="13" customWidth="1"/>
    <col min="15367" max="15367" width="11.7109375" style="13" customWidth="1"/>
    <col min="15368" max="15368" width="9.140625" style="13"/>
    <col min="15369" max="15369" width="9" style="13" customWidth="1"/>
    <col min="15370" max="15370" width="13.42578125" style="13" customWidth="1"/>
    <col min="15371" max="15371" width="8.140625" style="13" customWidth="1"/>
    <col min="15372" max="15373" width="9.42578125" style="13" customWidth="1"/>
    <col min="15374" max="15616" width="9.140625" style="13"/>
    <col min="15617" max="15617" width="64.85546875" style="13" customWidth="1"/>
    <col min="15618" max="15620" width="11.28515625" style="13" customWidth="1"/>
    <col min="15621" max="15621" width="10.28515625" style="13" customWidth="1"/>
    <col min="15622" max="15622" width="11.140625" style="13" customWidth="1"/>
    <col min="15623" max="15623" width="11.7109375" style="13" customWidth="1"/>
    <col min="15624" max="15624" width="9.140625" style="13"/>
    <col min="15625" max="15625" width="9" style="13" customWidth="1"/>
    <col min="15626" max="15626" width="13.42578125" style="13" customWidth="1"/>
    <col min="15627" max="15627" width="8.140625" style="13" customWidth="1"/>
    <col min="15628" max="15629" width="9.42578125" style="13" customWidth="1"/>
    <col min="15630" max="15872" width="9.140625" style="13"/>
    <col min="15873" max="15873" width="64.85546875" style="13" customWidth="1"/>
    <col min="15874" max="15876" width="11.28515625" style="13" customWidth="1"/>
    <col min="15877" max="15877" width="10.28515625" style="13" customWidth="1"/>
    <col min="15878" max="15878" width="11.140625" style="13" customWidth="1"/>
    <col min="15879" max="15879" width="11.7109375" style="13" customWidth="1"/>
    <col min="15880" max="15880" width="9.140625" style="13"/>
    <col min="15881" max="15881" width="9" style="13" customWidth="1"/>
    <col min="15882" max="15882" width="13.42578125" style="13" customWidth="1"/>
    <col min="15883" max="15883" width="8.140625" style="13" customWidth="1"/>
    <col min="15884" max="15885" width="9.42578125" style="13" customWidth="1"/>
    <col min="15886" max="16128" width="9.140625" style="13"/>
    <col min="16129" max="16129" width="64.85546875" style="13" customWidth="1"/>
    <col min="16130" max="16132" width="11.28515625" style="13" customWidth="1"/>
    <col min="16133" max="16133" width="10.28515625" style="13" customWidth="1"/>
    <col min="16134" max="16134" width="11.140625" style="13" customWidth="1"/>
    <col min="16135" max="16135" width="11.7109375" style="13" customWidth="1"/>
    <col min="16136" max="16136" width="9.140625" style="13"/>
    <col min="16137" max="16137" width="9" style="13" customWidth="1"/>
    <col min="16138" max="16138" width="13.42578125" style="13" customWidth="1"/>
    <col min="16139" max="16139" width="8.140625" style="13" customWidth="1"/>
    <col min="16140" max="16141" width="9.42578125" style="13" customWidth="1"/>
    <col min="16142" max="16384" width="9.140625" style="13"/>
  </cols>
  <sheetData>
    <row r="1" spans="1:20" ht="12.75">
      <c r="A1" s="2" t="s">
        <v>121</v>
      </c>
      <c r="R1" s="45"/>
      <c r="S1" s="104" t="s">
        <v>119</v>
      </c>
    </row>
    <row r="2" spans="1:20">
      <c r="A2" s="15" t="s">
        <v>100</v>
      </c>
      <c r="B2" s="15"/>
      <c r="C2" s="15"/>
      <c r="D2" s="16"/>
      <c r="E2" s="15"/>
      <c r="F2" s="15"/>
      <c r="G2" s="15"/>
      <c r="H2" s="15"/>
      <c r="I2" s="15"/>
      <c r="J2" s="15"/>
      <c r="K2" s="15"/>
      <c r="L2" s="15"/>
      <c r="M2" s="15"/>
    </row>
    <row r="3" spans="1:20">
      <c r="A3" s="17"/>
      <c r="B3" s="17"/>
      <c r="C3" s="17"/>
      <c r="D3" s="18"/>
      <c r="E3" s="17"/>
      <c r="F3" s="17"/>
      <c r="G3" s="17"/>
      <c r="H3" s="17"/>
      <c r="I3" s="17"/>
      <c r="J3" s="17"/>
      <c r="K3" s="17"/>
      <c r="L3" s="17"/>
      <c r="M3" s="17"/>
    </row>
    <row r="4" spans="1:20" s="9" customFormat="1" ht="33.75">
      <c r="A4" s="27" t="s">
        <v>59</v>
      </c>
      <c r="B4" s="28" t="s">
        <v>0</v>
      </c>
      <c r="C4" s="28" t="s">
        <v>1</v>
      </c>
      <c r="D4" s="28" t="s">
        <v>58</v>
      </c>
      <c r="E4" s="28" t="s">
        <v>2</v>
      </c>
      <c r="F4" s="28" t="s">
        <v>3</v>
      </c>
      <c r="G4" s="28" t="s">
        <v>4</v>
      </c>
      <c r="H4" s="28" t="s">
        <v>5</v>
      </c>
      <c r="I4" s="28" t="s">
        <v>6</v>
      </c>
      <c r="J4" s="28" t="s">
        <v>7</v>
      </c>
      <c r="K4" s="28" t="s">
        <v>8</v>
      </c>
      <c r="L4" s="28" t="s">
        <v>9</v>
      </c>
      <c r="M4" s="29" t="s">
        <v>10</v>
      </c>
      <c r="N4" s="30" t="s">
        <v>44</v>
      </c>
      <c r="O4" s="30" t="s">
        <v>96</v>
      </c>
      <c r="P4" s="30" t="s">
        <v>46</v>
      </c>
      <c r="Q4" s="31" t="s">
        <v>47</v>
      </c>
      <c r="R4" s="30" t="s">
        <v>48</v>
      </c>
      <c r="S4" s="32" t="s">
        <v>63</v>
      </c>
      <c r="T4" s="32" t="s">
        <v>64</v>
      </c>
    </row>
    <row r="5" spans="1:20">
      <c r="A5" s="48" t="s">
        <v>32</v>
      </c>
      <c r="B5" s="49">
        <v>162</v>
      </c>
      <c r="C5" s="49">
        <v>0</v>
      </c>
      <c r="D5" s="50">
        <v>0</v>
      </c>
      <c r="E5" s="49">
        <v>9</v>
      </c>
      <c r="F5" s="49">
        <v>2343</v>
      </c>
      <c r="G5" s="49">
        <v>546</v>
      </c>
      <c r="H5" s="49">
        <v>21479</v>
      </c>
      <c r="I5" s="49">
        <v>2</v>
      </c>
      <c r="J5" s="49">
        <v>211</v>
      </c>
      <c r="K5" s="49">
        <v>0</v>
      </c>
      <c r="L5" s="49">
        <v>176</v>
      </c>
      <c r="M5" s="51">
        <v>24928</v>
      </c>
      <c r="N5" s="4">
        <f>SUM(B5+E5)</f>
        <v>171</v>
      </c>
      <c r="O5" s="4">
        <f>SUM(C5+D5+F5+G5)</f>
        <v>2889</v>
      </c>
      <c r="P5" s="4">
        <f>SUM(H5:L5)</f>
        <v>21868</v>
      </c>
      <c r="Q5" s="11">
        <f>(10*N5)+(3*O5)+P5</f>
        <v>32245</v>
      </c>
      <c r="R5" s="5">
        <f>SUM(Q5/($Q$45+$Q$57))</f>
        <v>1.5325949120415523E-2</v>
      </c>
      <c r="S5" s="4">
        <f>SUM(N5:P5)</f>
        <v>24928</v>
      </c>
      <c r="T5" s="4">
        <f>S5-M5</f>
        <v>0</v>
      </c>
    </row>
    <row r="6" spans="1:20">
      <c r="A6" s="48" t="s">
        <v>43</v>
      </c>
      <c r="B6" s="49">
        <v>1997</v>
      </c>
      <c r="C6" s="49">
        <v>0</v>
      </c>
      <c r="D6" s="50">
        <v>0</v>
      </c>
      <c r="E6" s="49">
        <v>129</v>
      </c>
      <c r="F6" s="49">
        <v>4740</v>
      </c>
      <c r="G6" s="49">
        <v>411</v>
      </c>
      <c r="H6" s="49">
        <v>10559</v>
      </c>
      <c r="I6" s="49">
        <v>0</v>
      </c>
      <c r="J6" s="49">
        <v>39</v>
      </c>
      <c r="K6" s="49">
        <v>0</v>
      </c>
      <c r="L6" s="49">
        <v>8</v>
      </c>
      <c r="M6" s="51">
        <v>17883</v>
      </c>
      <c r="N6" s="4">
        <f t="shared" ref="N6:N43" si="0">SUM(B6+E6)</f>
        <v>2126</v>
      </c>
      <c r="O6" s="4">
        <f t="shared" ref="O6:O43" si="1">SUM(C6+D6+F6+G6)</f>
        <v>5151</v>
      </c>
      <c r="P6" s="4">
        <f t="shared" ref="P6:P43" si="2">SUM(H6:L6)</f>
        <v>10606</v>
      </c>
      <c r="Q6" s="11">
        <f t="shared" ref="Q6:Q42" si="3">(10*N6)+(3*O6)+P6</f>
        <v>47319</v>
      </c>
      <c r="R6" s="5">
        <f t="shared" ref="R6:R42" si="4">SUM(Q6/($Q$45+$Q$57))</f>
        <v>2.2490574862116364E-2</v>
      </c>
      <c r="S6" s="4">
        <f t="shared" ref="S6:S43" si="5">SUM(N6:P6)</f>
        <v>17883</v>
      </c>
      <c r="T6" s="4">
        <f t="shared" ref="T6:T43" si="6">S6-M6</f>
        <v>0</v>
      </c>
    </row>
    <row r="7" spans="1:20">
      <c r="A7" s="48" t="s">
        <v>20</v>
      </c>
      <c r="B7" s="49">
        <v>129</v>
      </c>
      <c r="C7" s="49">
        <v>0</v>
      </c>
      <c r="D7" s="50">
        <v>901</v>
      </c>
      <c r="E7" s="49">
        <v>35</v>
      </c>
      <c r="F7" s="49">
        <v>1103</v>
      </c>
      <c r="G7" s="49">
        <v>281</v>
      </c>
      <c r="H7" s="49">
        <v>2580</v>
      </c>
      <c r="I7" s="49">
        <v>0</v>
      </c>
      <c r="J7" s="49">
        <v>143</v>
      </c>
      <c r="K7" s="49">
        <v>45</v>
      </c>
      <c r="L7" s="49">
        <v>32</v>
      </c>
      <c r="M7" s="51">
        <v>5250</v>
      </c>
      <c r="N7" s="4">
        <f t="shared" si="0"/>
        <v>164</v>
      </c>
      <c r="O7" s="4">
        <f t="shared" si="1"/>
        <v>2285</v>
      </c>
      <c r="P7" s="4">
        <f t="shared" si="2"/>
        <v>2800</v>
      </c>
      <c r="Q7" s="11">
        <f t="shared" si="3"/>
        <v>11295</v>
      </c>
      <c r="R7" s="5">
        <f t="shared" si="4"/>
        <v>5.3684786886367911E-3</v>
      </c>
      <c r="S7" s="4">
        <f t="shared" si="5"/>
        <v>5249</v>
      </c>
      <c r="T7" s="4">
        <f t="shared" si="6"/>
        <v>-1</v>
      </c>
    </row>
    <row r="8" spans="1:20">
      <c r="A8" s="48" t="s">
        <v>30</v>
      </c>
      <c r="B8" s="49">
        <v>230</v>
      </c>
      <c r="C8" s="49">
        <v>0</v>
      </c>
      <c r="D8" s="50">
        <v>0</v>
      </c>
      <c r="E8" s="49">
        <v>29</v>
      </c>
      <c r="F8" s="49">
        <v>1268</v>
      </c>
      <c r="G8" s="49">
        <v>168</v>
      </c>
      <c r="H8" s="49">
        <v>5339</v>
      </c>
      <c r="I8" s="49">
        <v>36</v>
      </c>
      <c r="J8" s="49">
        <v>368</v>
      </c>
      <c r="K8" s="49">
        <v>567</v>
      </c>
      <c r="L8" s="49">
        <v>22</v>
      </c>
      <c r="M8" s="51">
        <v>8027</v>
      </c>
      <c r="N8" s="4">
        <f t="shared" si="0"/>
        <v>259</v>
      </c>
      <c r="O8" s="4">
        <f t="shared" si="1"/>
        <v>1436</v>
      </c>
      <c r="P8" s="4">
        <f t="shared" si="2"/>
        <v>6332</v>
      </c>
      <c r="Q8" s="11">
        <f t="shared" si="3"/>
        <v>13230</v>
      </c>
      <c r="R8" s="5">
        <f t="shared" si="4"/>
        <v>6.2881782249371186E-3</v>
      </c>
      <c r="S8" s="4">
        <f t="shared" si="5"/>
        <v>8027</v>
      </c>
      <c r="T8" s="4">
        <f t="shared" si="6"/>
        <v>0</v>
      </c>
    </row>
    <row r="9" spans="1:20">
      <c r="A9" s="48" t="s">
        <v>11</v>
      </c>
      <c r="B9" s="49">
        <v>293</v>
      </c>
      <c r="C9" s="49">
        <v>0</v>
      </c>
      <c r="D9" s="50">
        <v>0</v>
      </c>
      <c r="E9" s="49">
        <v>7</v>
      </c>
      <c r="F9" s="49">
        <v>3299</v>
      </c>
      <c r="G9" s="49">
        <v>1161</v>
      </c>
      <c r="H9" s="49">
        <v>13172</v>
      </c>
      <c r="I9" s="49">
        <v>2384</v>
      </c>
      <c r="J9" s="49">
        <v>147</v>
      </c>
      <c r="K9" s="49">
        <v>616</v>
      </c>
      <c r="L9" s="49">
        <v>75</v>
      </c>
      <c r="M9" s="51">
        <v>21154</v>
      </c>
      <c r="N9" s="4">
        <f t="shared" si="0"/>
        <v>300</v>
      </c>
      <c r="O9" s="4">
        <f t="shared" si="1"/>
        <v>4460</v>
      </c>
      <c r="P9" s="4">
        <f t="shared" si="2"/>
        <v>16394</v>
      </c>
      <c r="Q9" s="11">
        <f t="shared" si="3"/>
        <v>32774</v>
      </c>
      <c r="R9" s="5">
        <f t="shared" si="4"/>
        <v>1.5577381190029412E-2</v>
      </c>
      <c r="S9" s="4">
        <f t="shared" si="5"/>
        <v>21154</v>
      </c>
      <c r="T9" s="4">
        <f t="shared" si="6"/>
        <v>0</v>
      </c>
    </row>
    <row r="10" spans="1:20">
      <c r="A10" s="48" t="s">
        <v>67</v>
      </c>
      <c r="B10" s="49">
        <v>217</v>
      </c>
      <c r="C10" s="49">
        <v>0</v>
      </c>
      <c r="D10" s="50">
        <v>0</v>
      </c>
      <c r="E10" s="49">
        <v>109</v>
      </c>
      <c r="F10" s="49">
        <v>1819</v>
      </c>
      <c r="G10" s="49">
        <v>529</v>
      </c>
      <c r="H10" s="49">
        <v>9185</v>
      </c>
      <c r="I10" s="49">
        <v>142</v>
      </c>
      <c r="J10" s="49">
        <v>122</v>
      </c>
      <c r="K10" s="49">
        <v>755</v>
      </c>
      <c r="L10" s="49">
        <v>82</v>
      </c>
      <c r="M10" s="51">
        <v>12958</v>
      </c>
      <c r="N10" s="4">
        <f t="shared" si="0"/>
        <v>326</v>
      </c>
      <c r="O10" s="4">
        <f t="shared" si="1"/>
        <v>2348</v>
      </c>
      <c r="P10" s="4">
        <f t="shared" si="2"/>
        <v>10286</v>
      </c>
      <c r="Q10" s="11">
        <f t="shared" si="3"/>
        <v>20590</v>
      </c>
      <c r="R10" s="5">
        <f t="shared" si="4"/>
        <v>9.7863635413042525E-3</v>
      </c>
      <c r="S10" s="4">
        <f t="shared" si="5"/>
        <v>12960</v>
      </c>
      <c r="T10" s="4">
        <f t="shared" si="6"/>
        <v>2</v>
      </c>
    </row>
    <row r="11" spans="1:20">
      <c r="A11" s="48" t="s">
        <v>74</v>
      </c>
      <c r="B11" s="49">
        <v>1071</v>
      </c>
      <c r="C11" s="49">
        <v>0</v>
      </c>
      <c r="D11" s="50">
        <v>84</v>
      </c>
      <c r="E11" s="49">
        <v>154</v>
      </c>
      <c r="F11" s="49">
        <v>3353</v>
      </c>
      <c r="G11" s="49">
        <v>505</v>
      </c>
      <c r="H11" s="49">
        <v>27855</v>
      </c>
      <c r="I11" s="49">
        <v>28</v>
      </c>
      <c r="J11" s="49">
        <v>374</v>
      </c>
      <c r="K11" s="49">
        <v>1036</v>
      </c>
      <c r="L11" s="49">
        <v>88</v>
      </c>
      <c r="M11" s="51">
        <v>34547</v>
      </c>
      <c r="N11" s="4">
        <f t="shared" si="0"/>
        <v>1225</v>
      </c>
      <c r="O11" s="4">
        <f t="shared" si="1"/>
        <v>3942</v>
      </c>
      <c r="P11" s="4">
        <f t="shared" si="2"/>
        <v>29381</v>
      </c>
      <c r="Q11" s="11">
        <f t="shared" si="3"/>
        <v>53457</v>
      </c>
      <c r="R11" s="5">
        <f t="shared" si="4"/>
        <v>2.5407947344706239E-2</v>
      </c>
      <c r="S11" s="4">
        <f t="shared" si="5"/>
        <v>34548</v>
      </c>
      <c r="T11" s="4">
        <f t="shared" si="6"/>
        <v>1</v>
      </c>
    </row>
    <row r="12" spans="1:20">
      <c r="A12" s="48" t="s">
        <v>33</v>
      </c>
      <c r="B12" s="49">
        <v>1419</v>
      </c>
      <c r="C12" s="49">
        <v>0</v>
      </c>
      <c r="D12" s="50">
        <v>577</v>
      </c>
      <c r="E12" s="49">
        <v>56</v>
      </c>
      <c r="F12" s="49">
        <v>5585</v>
      </c>
      <c r="G12" s="49">
        <v>2207</v>
      </c>
      <c r="H12" s="49">
        <v>31180</v>
      </c>
      <c r="I12" s="49">
        <v>535</v>
      </c>
      <c r="J12" s="49">
        <v>65</v>
      </c>
      <c r="K12" s="49">
        <v>0</v>
      </c>
      <c r="L12" s="49">
        <v>153</v>
      </c>
      <c r="M12" s="51">
        <v>41778</v>
      </c>
      <c r="N12" s="4">
        <f t="shared" si="0"/>
        <v>1475</v>
      </c>
      <c r="O12" s="4">
        <f t="shared" si="1"/>
        <v>8369</v>
      </c>
      <c r="P12" s="4">
        <f t="shared" si="2"/>
        <v>31933</v>
      </c>
      <c r="Q12" s="11">
        <f t="shared" si="3"/>
        <v>71790</v>
      </c>
      <c r="R12" s="5">
        <f t="shared" si="4"/>
        <v>3.4121565742119102E-2</v>
      </c>
      <c r="S12" s="4">
        <f t="shared" si="5"/>
        <v>41777</v>
      </c>
      <c r="T12" s="4">
        <f t="shared" si="6"/>
        <v>-1</v>
      </c>
    </row>
    <row r="13" spans="1:20">
      <c r="A13" s="48" t="s">
        <v>26</v>
      </c>
      <c r="B13" s="49">
        <v>426</v>
      </c>
      <c r="C13" s="49">
        <v>1</v>
      </c>
      <c r="D13" s="50">
        <v>0</v>
      </c>
      <c r="E13" s="49">
        <v>118</v>
      </c>
      <c r="F13" s="49">
        <v>3542</v>
      </c>
      <c r="G13" s="49">
        <v>567</v>
      </c>
      <c r="H13" s="49">
        <v>13321</v>
      </c>
      <c r="I13" s="49">
        <v>13</v>
      </c>
      <c r="J13" s="49">
        <v>465</v>
      </c>
      <c r="K13" s="49">
        <v>824</v>
      </c>
      <c r="L13" s="49">
        <v>17</v>
      </c>
      <c r="M13" s="51">
        <v>19295</v>
      </c>
      <c r="N13" s="4">
        <f t="shared" si="0"/>
        <v>544</v>
      </c>
      <c r="O13" s="4">
        <f t="shared" si="1"/>
        <v>4110</v>
      </c>
      <c r="P13" s="4">
        <f t="shared" si="2"/>
        <v>14640</v>
      </c>
      <c r="Q13" s="11">
        <f t="shared" si="3"/>
        <v>32410</v>
      </c>
      <c r="R13" s="5">
        <f t="shared" si="4"/>
        <v>1.5404373111882993E-2</v>
      </c>
      <c r="S13" s="4">
        <f t="shared" si="5"/>
        <v>19294</v>
      </c>
      <c r="T13" s="4">
        <f t="shared" si="6"/>
        <v>-1</v>
      </c>
    </row>
    <row r="14" spans="1:20">
      <c r="A14" s="48" t="s">
        <v>99</v>
      </c>
      <c r="B14" s="49">
        <v>179</v>
      </c>
      <c r="C14" s="49">
        <v>0</v>
      </c>
      <c r="D14" s="50">
        <v>0</v>
      </c>
      <c r="E14" s="49">
        <v>14</v>
      </c>
      <c r="F14" s="49">
        <v>1707</v>
      </c>
      <c r="G14" s="49">
        <v>245</v>
      </c>
      <c r="H14" s="49">
        <v>6676</v>
      </c>
      <c r="I14" s="49">
        <v>44</v>
      </c>
      <c r="J14" s="49">
        <v>156</v>
      </c>
      <c r="K14" s="49">
        <v>127</v>
      </c>
      <c r="L14" s="49">
        <v>29</v>
      </c>
      <c r="M14" s="51">
        <v>9177</v>
      </c>
      <c r="N14" s="4">
        <f t="shared" si="0"/>
        <v>193</v>
      </c>
      <c r="O14" s="4">
        <f t="shared" si="1"/>
        <v>1952</v>
      </c>
      <c r="P14" s="4">
        <f t="shared" si="2"/>
        <v>7032</v>
      </c>
      <c r="Q14" s="11">
        <f t="shared" si="3"/>
        <v>14818</v>
      </c>
      <c r="R14" s="5">
        <f t="shared" si="4"/>
        <v>7.0429497306967659E-3</v>
      </c>
      <c r="S14" s="4">
        <f t="shared" si="5"/>
        <v>9177</v>
      </c>
      <c r="T14" s="4">
        <f t="shared" si="6"/>
        <v>0</v>
      </c>
    </row>
    <row r="15" spans="1:20">
      <c r="A15" s="48" t="s">
        <v>68</v>
      </c>
      <c r="B15" s="49">
        <v>519</v>
      </c>
      <c r="C15" s="49">
        <v>1</v>
      </c>
      <c r="D15" s="50">
        <v>739</v>
      </c>
      <c r="E15" s="49">
        <v>34</v>
      </c>
      <c r="F15" s="49">
        <v>3007</v>
      </c>
      <c r="G15" s="49">
        <v>664</v>
      </c>
      <c r="H15" s="49">
        <v>11806</v>
      </c>
      <c r="I15" s="49">
        <v>0</v>
      </c>
      <c r="J15" s="49">
        <v>64</v>
      </c>
      <c r="K15" s="49">
        <v>296</v>
      </c>
      <c r="L15" s="49">
        <v>31</v>
      </c>
      <c r="M15" s="51">
        <v>17162</v>
      </c>
      <c r="N15" s="4">
        <f t="shared" si="0"/>
        <v>553</v>
      </c>
      <c r="O15" s="4">
        <f t="shared" si="1"/>
        <v>4411</v>
      </c>
      <c r="P15" s="4">
        <f t="shared" si="2"/>
        <v>12197</v>
      </c>
      <c r="Q15" s="11">
        <f t="shared" si="3"/>
        <v>30960</v>
      </c>
      <c r="R15" s="5">
        <f t="shared" si="4"/>
        <v>1.4715192580805229E-2</v>
      </c>
      <c r="S15" s="4">
        <f t="shared" si="5"/>
        <v>17161</v>
      </c>
      <c r="T15" s="4">
        <f t="shared" si="6"/>
        <v>-1</v>
      </c>
    </row>
    <row r="16" spans="1:20">
      <c r="A16" s="48" t="s">
        <v>21</v>
      </c>
      <c r="B16" s="49">
        <v>1242</v>
      </c>
      <c r="C16" s="49">
        <v>0</v>
      </c>
      <c r="D16" s="50">
        <v>1092</v>
      </c>
      <c r="E16" s="49">
        <v>120</v>
      </c>
      <c r="F16" s="49">
        <v>3892</v>
      </c>
      <c r="G16" s="49">
        <v>861</v>
      </c>
      <c r="H16" s="49">
        <v>28037</v>
      </c>
      <c r="I16" s="49">
        <v>0</v>
      </c>
      <c r="J16" s="49">
        <v>223</v>
      </c>
      <c r="K16" s="49">
        <v>0</v>
      </c>
      <c r="L16" s="49">
        <v>90</v>
      </c>
      <c r="M16" s="51">
        <v>35555</v>
      </c>
      <c r="N16" s="4">
        <f t="shared" si="0"/>
        <v>1362</v>
      </c>
      <c r="O16" s="4">
        <f t="shared" si="1"/>
        <v>5845</v>
      </c>
      <c r="P16" s="4">
        <f t="shared" si="2"/>
        <v>28350</v>
      </c>
      <c r="Q16" s="11">
        <f t="shared" si="3"/>
        <v>59505</v>
      </c>
      <c r="R16" s="5">
        <f t="shared" si="4"/>
        <v>2.8282543104677493E-2</v>
      </c>
      <c r="S16" s="4">
        <f t="shared" si="5"/>
        <v>35557</v>
      </c>
      <c r="T16" s="4">
        <f t="shared" si="6"/>
        <v>2</v>
      </c>
    </row>
    <row r="17" spans="1:20">
      <c r="A17" s="48" t="s">
        <v>22</v>
      </c>
      <c r="B17" s="49">
        <v>486</v>
      </c>
      <c r="C17" s="49">
        <v>0</v>
      </c>
      <c r="D17" s="50">
        <v>0</v>
      </c>
      <c r="E17" s="49">
        <v>58</v>
      </c>
      <c r="F17" s="49">
        <v>1796</v>
      </c>
      <c r="G17" s="49">
        <v>573</v>
      </c>
      <c r="H17" s="49">
        <v>9543</v>
      </c>
      <c r="I17" s="49">
        <v>0</v>
      </c>
      <c r="J17" s="49">
        <v>665</v>
      </c>
      <c r="K17" s="49">
        <v>277</v>
      </c>
      <c r="L17" s="49">
        <v>90</v>
      </c>
      <c r="M17" s="51">
        <v>13489</v>
      </c>
      <c r="N17" s="4">
        <f t="shared" si="0"/>
        <v>544</v>
      </c>
      <c r="O17" s="4">
        <f t="shared" si="1"/>
        <v>2369</v>
      </c>
      <c r="P17" s="4">
        <f t="shared" si="2"/>
        <v>10575</v>
      </c>
      <c r="Q17" s="11">
        <f t="shared" si="3"/>
        <v>23122</v>
      </c>
      <c r="R17" s="5">
        <f t="shared" si="4"/>
        <v>1.0989815337641425E-2</v>
      </c>
      <c r="S17" s="4">
        <f t="shared" si="5"/>
        <v>13488</v>
      </c>
      <c r="T17" s="4">
        <f t="shared" si="6"/>
        <v>-1</v>
      </c>
    </row>
    <row r="18" spans="1:20">
      <c r="A18" s="48" t="s">
        <v>15</v>
      </c>
      <c r="B18" s="49">
        <v>800</v>
      </c>
      <c r="C18" s="49">
        <v>0</v>
      </c>
      <c r="D18" s="50">
        <v>0</v>
      </c>
      <c r="E18" s="49">
        <v>144</v>
      </c>
      <c r="F18" s="49">
        <v>3137</v>
      </c>
      <c r="G18" s="49">
        <v>384</v>
      </c>
      <c r="H18" s="49">
        <v>21010</v>
      </c>
      <c r="I18" s="49">
        <v>0</v>
      </c>
      <c r="J18" s="49">
        <v>390</v>
      </c>
      <c r="K18" s="49">
        <v>81</v>
      </c>
      <c r="L18" s="49">
        <v>19</v>
      </c>
      <c r="M18" s="51">
        <v>25966</v>
      </c>
      <c r="N18" s="4">
        <f t="shared" si="0"/>
        <v>944</v>
      </c>
      <c r="O18" s="4">
        <f t="shared" si="1"/>
        <v>3521</v>
      </c>
      <c r="P18" s="4">
        <f t="shared" si="2"/>
        <v>21500</v>
      </c>
      <c r="Q18" s="11">
        <f t="shared" si="3"/>
        <v>41503</v>
      </c>
      <c r="R18" s="5">
        <f t="shared" si="4"/>
        <v>1.9726247987117553E-2</v>
      </c>
      <c r="S18" s="4">
        <f t="shared" si="5"/>
        <v>25965</v>
      </c>
      <c r="T18" s="4">
        <f t="shared" si="6"/>
        <v>-1</v>
      </c>
    </row>
    <row r="19" spans="1:20">
      <c r="A19" s="48" t="s">
        <v>12</v>
      </c>
      <c r="B19" s="49">
        <v>795</v>
      </c>
      <c r="C19" s="49">
        <v>0</v>
      </c>
      <c r="D19" s="50">
        <v>0</v>
      </c>
      <c r="E19" s="49">
        <v>322</v>
      </c>
      <c r="F19" s="49">
        <v>4873</v>
      </c>
      <c r="G19" s="49">
        <v>164</v>
      </c>
      <c r="H19" s="49">
        <v>25064</v>
      </c>
      <c r="I19" s="49">
        <v>0</v>
      </c>
      <c r="J19" s="49">
        <v>807</v>
      </c>
      <c r="K19" s="49">
        <v>219</v>
      </c>
      <c r="L19" s="49">
        <v>119</v>
      </c>
      <c r="M19" s="51">
        <v>32363</v>
      </c>
      <c r="N19" s="4">
        <f t="shared" si="0"/>
        <v>1117</v>
      </c>
      <c r="O19" s="4">
        <f t="shared" si="1"/>
        <v>5037</v>
      </c>
      <c r="P19" s="4">
        <f t="shared" si="2"/>
        <v>26209</v>
      </c>
      <c r="Q19" s="11">
        <f t="shared" si="3"/>
        <v>52490</v>
      </c>
      <c r="R19" s="5">
        <f t="shared" si="4"/>
        <v>2.4948335225015068E-2</v>
      </c>
      <c r="S19" s="4">
        <f t="shared" si="5"/>
        <v>32363</v>
      </c>
      <c r="T19" s="4">
        <f t="shared" si="6"/>
        <v>0</v>
      </c>
    </row>
    <row r="20" spans="1:20">
      <c r="A20" s="48" t="s">
        <v>16</v>
      </c>
      <c r="B20" s="49">
        <v>3397</v>
      </c>
      <c r="C20" s="49">
        <v>0</v>
      </c>
      <c r="D20" s="50">
        <v>0</v>
      </c>
      <c r="E20" s="49">
        <v>166</v>
      </c>
      <c r="F20" s="49">
        <v>13975</v>
      </c>
      <c r="G20" s="49">
        <v>1593</v>
      </c>
      <c r="H20" s="49">
        <v>47666</v>
      </c>
      <c r="I20" s="49">
        <v>0</v>
      </c>
      <c r="J20" s="49">
        <v>852</v>
      </c>
      <c r="K20" s="49">
        <v>13</v>
      </c>
      <c r="L20" s="49">
        <v>91</v>
      </c>
      <c r="M20" s="51">
        <v>67753</v>
      </c>
      <c r="N20" s="4">
        <f t="shared" si="0"/>
        <v>3563</v>
      </c>
      <c r="O20" s="4">
        <f t="shared" si="1"/>
        <v>15568</v>
      </c>
      <c r="P20" s="4">
        <f t="shared" si="2"/>
        <v>48622</v>
      </c>
      <c r="Q20" s="11">
        <f t="shared" si="3"/>
        <v>130956</v>
      </c>
      <c r="R20" s="5">
        <f>SUM(Q20/($Q$45+$Q$57))</f>
        <v>6.2242983191599793E-2</v>
      </c>
      <c r="S20" s="4">
        <f t="shared" si="5"/>
        <v>67753</v>
      </c>
      <c r="T20" s="4">
        <f t="shared" si="6"/>
        <v>0</v>
      </c>
    </row>
    <row r="21" spans="1:20">
      <c r="A21" s="48" t="s">
        <v>27</v>
      </c>
      <c r="B21" s="49">
        <v>451</v>
      </c>
      <c r="C21" s="49">
        <v>0</v>
      </c>
      <c r="D21" s="50">
        <v>0</v>
      </c>
      <c r="E21" s="49">
        <v>121</v>
      </c>
      <c r="F21" s="49">
        <v>1333</v>
      </c>
      <c r="G21" s="49">
        <v>377</v>
      </c>
      <c r="H21" s="49">
        <v>12500</v>
      </c>
      <c r="I21" s="49">
        <v>0</v>
      </c>
      <c r="J21" s="49">
        <v>81</v>
      </c>
      <c r="K21" s="49">
        <v>551</v>
      </c>
      <c r="L21" s="49">
        <v>41</v>
      </c>
      <c r="M21" s="51">
        <v>15455</v>
      </c>
      <c r="N21" s="4">
        <f t="shared" si="0"/>
        <v>572</v>
      </c>
      <c r="O21" s="4">
        <f t="shared" si="1"/>
        <v>1710</v>
      </c>
      <c r="P21" s="4">
        <f t="shared" si="2"/>
        <v>13173</v>
      </c>
      <c r="Q21" s="11">
        <f t="shared" si="3"/>
        <v>24023</v>
      </c>
      <c r="R21" s="5">
        <f t="shared" si="4"/>
        <v>1.1418057860745607E-2</v>
      </c>
      <c r="S21" s="4">
        <f t="shared" si="5"/>
        <v>15455</v>
      </c>
      <c r="T21" s="4">
        <f t="shared" si="6"/>
        <v>0</v>
      </c>
    </row>
    <row r="22" spans="1:20">
      <c r="A22" s="48" t="s">
        <v>23</v>
      </c>
      <c r="B22" s="49">
        <v>1320</v>
      </c>
      <c r="C22" s="49">
        <v>1</v>
      </c>
      <c r="D22" s="50">
        <v>0</v>
      </c>
      <c r="E22" s="49">
        <v>280</v>
      </c>
      <c r="F22" s="49">
        <v>3509</v>
      </c>
      <c r="G22" s="49">
        <v>1480</v>
      </c>
      <c r="H22" s="49">
        <v>30031</v>
      </c>
      <c r="I22" s="49">
        <v>0</v>
      </c>
      <c r="J22" s="49">
        <v>469</v>
      </c>
      <c r="K22" s="49">
        <v>0</v>
      </c>
      <c r="L22" s="49">
        <v>63</v>
      </c>
      <c r="M22" s="51">
        <v>37153</v>
      </c>
      <c r="N22" s="4">
        <f t="shared" si="0"/>
        <v>1600</v>
      </c>
      <c r="O22" s="4">
        <f t="shared" si="1"/>
        <v>4990</v>
      </c>
      <c r="P22" s="4">
        <f t="shared" si="2"/>
        <v>30563</v>
      </c>
      <c r="Q22" s="11">
        <f t="shared" si="3"/>
        <v>61533</v>
      </c>
      <c r="R22" s="5">
        <f t="shared" si="4"/>
        <v>2.9246445254350394E-2</v>
      </c>
      <c r="S22" s="4">
        <f t="shared" si="5"/>
        <v>37153</v>
      </c>
      <c r="T22" s="4">
        <f t="shared" si="6"/>
        <v>0</v>
      </c>
    </row>
    <row r="23" spans="1:20">
      <c r="A23" s="48" t="s">
        <v>17</v>
      </c>
      <c r="B23" s="49">
        <v>1669</v>
      </c>
      <c r="C23" s="49">
        <v>0</v>
      </c>
      <c r="D23" s="50">
        <v>0</v>
      </c>
      <c r="E23" s="49">
        <v>150</v>
      </c>
      <c r="F23" s="49">
        <v>6647</v>
      </c>
      <c r="G23" s="49">
        <v>1612</v>
      </c>
      <c r="H23" s="49">
        <v>40360</v>
      </c>
      <c r="I23" s="49">
        <v>2749</v>
      </c>
      <c r="J23" s="49">
        <v>372</v>
      </c>
      <c r="K23" s="49">
        <v>8</v>
      </c>
      <c r="L23" s="49">
        <v>194</v>
      </c>
      <c r="M23" s="51">
        <v>53762</v>
      </c>
      <c r="N23" s="4">
        <f t="shared" si="0"/>
        <v>1819</v>
      </c>
      <c r="O23" s="4">
        <f t="shared" si="1"/>
        <v>8259</v>
      </c>
      <c r="P23" s="4">
        <f t="shared" si="2"/>
        <v>43683</v>
      </c>
      <c r="Q23" s="11">
        <f t="shared" si="3"/>
        <v>86650</v>
      </c>
      <c r="R23" s="5">
        <f t="shared" si="4"/>
        <v>4.1184477943371225E-2</v>
      </c>
      <c r="S23" s="4">
        <f t="shared" si="5"/>
        <v>53761</v>
      </c>
      <c r="T23" s="4">
        <f t="shared" si="6"/>
        <v>-1</v>
      </c>
    </row>
    <row r="24" spans="1:20">
      <c r="A24" s="48" t="s">
        <v>13</v>
      </c>
      <c r="B24" s="49">
        <v>182</v>
      </c>
      <c r="C24" s="49">
        <v>0</v>
      </c>
      <c r="D24" s="50">
        <v>0</v>
      </c>
      <c r="E24" s="49">
        <v>38</v>
      </c>
      <c r="F24" s="49">
        <v>1647</v>
      </c>
      <c r="G24" s="49">
        <v>398</v>
      </c>
      <c r="H24" s="49">
        <v>8116</v>
      </c>
      <c r="I24" s="49">
        <v>206</v>
      </c>
      <c r="J24" s="49">
        <v>190</v>
      </c>
      <c r="K24" s="49">
        <v>348</v>
      </c>
      <c r="L24" s="49">
        <v>25</v>
      </c>
      <c r="M24" s="51">
        <v>11150</v>
      </c>
      <c r="N24" s="4">
        <f t="shared" si="0"/>
        <v>220</v>
      </c>
      <c r="O24" s="4">
        <f t="shared" si="1"/>
        <v>2045</v>
      </c>
      <c r="P24" s="4">
        <f t="shared" si="2"/>
        <v>8885</v>
      </c>
      <c r="Q24" s="11">
        <f t="shared" si="3"/>
        <v>17220</v>
      </c>
      <c r="R24" s="5">
        <f t="shared" si="4"/>
        <v>8.1846129276959313E-3</v>
      </c>
      <c r="S24" s="4">
        <f t="shared" si="5"/>
        <v>11150</v>
      </c>
      <c r="T24" s="4">
        <f t="shared" si="6"/>
        <v>0</v>
      </c>
    </row>
    <row r="25" spans="1:20">
      <c r="A25" s="48" t="s">
        <v>18</v>
      </c>
      <c r="B25" s="49">
        <v>1056</v>
      </c>
      <c r="C25" s="49">
        <v>0</v>
      </c>
      <c r="D25" s="50">
        <v>0</v>
      </c>
      <c r="E25" s="49">
        <v>147</v>
      </c>
      <c r="F25" s="49">
        <v>2156</v>
      </c>
      <c r="G25" s="49">
        <v>584</v>
      </c>
      <c r="H25" s="49">
        <v>21341</v>
      </c>
      <c r="I25" s="49">
        <v>68</v>
      </c>
      <c r="J25" s="49">
        <v>827</v>
      </c>
      <c r="K25" s="49">
        <v>0</v>
      </c>
      <c r="L25" s="49">
        <v>31</v>
      </c>
      <c r="M25" s="51">
        <v>26209</v>
      </c>
      <c r="N25" s="4">
        <f t="shared" si="0"/>
        <v>1203</v>
      </c>
      <c r="O25" s="4">
        <f t="shared" si="1"/>
        <v>2740</v>
      </c>
      <c r="P25" s="4">
        <f t="shared" si="2"/>
        <v>22267</v>
      </c>
      <c r="Q25" s="11">
        <f t="shared" si="3"/>
        <v>42517</v>
      </c>
      <c r="R25" s="5">
        <f>SUM(Q25/($Q$45+$Q$57))</f>
        <v>2.0208199061954004E-2</v>
      </c>
      <c r="S25" s="4">
        <f t="shared" si="5"/>
        <v>26210</v>
      </c>
      <c r="T25" s="4">
        <f t="shared" si="6"/>
        <v>1</v>
      </c>
    </row>
    <row r="26" spans="1:20">
      <c r="A26" s="48" t="s">
        <v>34</v>
      </c>
      <c r="B26" s="49">
        <v>1371</v>
      </c>
      <c r="C26" s="49">
        <v>0</v>
      </c>
      <c r="D26" s="50">
        <v>221</v>
      </c>
      <c r="E26" s="49">
        <v>231</v>
      </c>
      <c r="F26" s="49">
        <v>3576</v>
      </c>
      <c r="G26" s="49">
        <v>705</v>
      </c>
      <c r="H26" s="49">
        <v>17433</v>
      </c>
      <c r="I26" s="49">
        <v>1</v>
      </c>
      <c r="J26" s="49">
        <v>271</v>
      </c>
      <c r="K26" s="49">
        <v>64</v>
      </c>
      <c r="L26" s="49">
        <v>33</v>
      </c>
      <c r="M26" s="51">
        <v>23903</v>
      </c>
      <c r="N26" s="4">
        <f t="shared" si="0"/>
        <v>1602</v>
      </c>
      <c r="O26" s="4">
        <f t="shared" si="1"/>
        <v>4502</v>
      </c>
      <c r="P26" s="4">
        <f t="shared" si="2"/>
        <v>17802</v>
      </c>
      <c r="Q26" s="11">
        <f t="shared" si="3"/>
        <v>47328</v>
      </c>
      <c r="R26" s="5">
        <f>SUM(Q26/($Q$45+$Q$57))</f>
        <v>2.2494852534378225E-2</v>
      </c>
      <c r="S26" s="4">
        <f t="shared" si="5"/>
        <v>23906</v>
      </c>
      <c r="T26" s="4">
        <f t="shared" si="6"/>
        <v>3</v>
      </c>
    </row>
    <row r="27" spans="1:20">
      <c r="A27" s="48" t="s">
        <v>31</v>
      </c>
      <c r="B27" s="49">
        <v>369</v>
      </c>
      <c r="C27" s="49">
        <v>0</v>
      </c>
      <c r="D27" s="50">
        <v>30</v>
      </c>
      <c r="E27" s="49">
        <v>27</v>
      </c>
      <c r="F27" s="49">
        <v>1753</v>
      </c>
      <c r="G27" s="49">
        <v>192</v>
      </c>
      <c r="H27" s="49">
        <v>8675</v>
      </c>
      <c r="I27" s="49">
        <v>0</v>
      </c>
      <c r="J27" s="49">
        <v>258</v>
      </c>
      <c r="K27" s="49">
        <v>105</v>
      </c>
      <c r="L27" s="49">
        <v>3</v>
      </c>
      <c r="M27" s="51">
        <v>11412</v>
      </c>
      <c r="N27" s="4">
        <f t="shared" si="0"/>
        <v>396</v>
      </c>
      <c r="O27" s="4">
        <f t="shared" si="1"/>
        <v>1975</v>
      </c>
      <c r="P27" s="4">
        <f t="shared" si="2"/>
        <v>9041</v>
      </c>
      <c r="Q27" s="11">
        <f t="shared" si="3"/>
        <v>18926</v>
      </c>
      <c r="R27" s="5">
        <f>SUM(Q27/($Q$45+$Q$57))</f>
        <v>8.9954694697777695E-3</v>
      </c>
      <c r="S27" s="4">
        <f t="shared" si="5"/>
        <v>11412</v>
      </c>
      <c r="T27" s="4">
        <f t="shared" si="6"/>
        <v>0</v>
      </c>
    </row>
    <row r="28" spans="1:20">
      <c r="A28" s="48" t="s">
        <v>35</v>
      </c>
      <c r="B28" s="49">
        <v>2871</v>
      </c>
      <c r="C28" s="49">
        <v>0</v>
      </c>
      <c r="D28" s="50">
        <v>2839</v>
      </c>
      <c r="E28" s="49">
        <v>176</v>
      </c>
      <c r="F28" s="49">
        <v>18229</v>
      </c>
      <c r="G28" s="49">
        <v>1643</v>
      </c>
      <c r="H28" s="49">
        <v>27815</v>
      </c>
      <c r="I28" s="49">
        <v>0</v>
      </c>
      <c r="J28" s="49">
        <v>335</v>
      </c>
      <c r="K28" s="49">
        <v>18</v>
      </c>
      <c r="L28" s="49">
        <v>78</v>
      </c>
      <c r="M28" s="51">
        <v>54004</v>
      </c>
      <c r="N28" s="4">
        <f t="shared" si="0"/>
        <v>3047</v>
      </c>
      <c r="O28" s="4">
        <f t="shared" si="1"/>
        <v>22711</v>
      </c>
      <c r="P28" s="4">
        <f t="shared" si="2"/>
        <v>28246</v>
      </c>
      <c r="Q28" s="11">
        <f t="shared" si="3"/>
        <v>126849</v>
      </c>
      <c r="R28" s="5">
        <f>SUM(Q28/($Q$45+$Q$57))</f>
        <v>6.0290938749436772E-2</v>
      </c>
      <c r="S28" s="4">
        <f t="shared" si="5"/>
        <v>54004</v>
      </c>
      <c r="T28" s="4">
        <f t="shared" si="6"/>
        <v>0</v>
      </c>
    </row>
    <row r="29" spans="1:20">
      <c r="A29" s="48" t="s">
        <v>36</v>
      </c>
      <c r="B29" s="49">
        <v>341</v>
      </c>
      <c r="C29" s="49">
        <v>0</v>
      </c>
      <c r="D29" s="50">
        <v>0</v>
      </c>
      <c r="E29" s="49">
        <v>60</v>
      </c>
      <c r="F29" s="49">
        <v>2003</v>
      </c>
      <c r="G29" s="49">
        <v>470</v>
      </c>
      <c r="H29" s="49">
        <v>8401</v>
      </c>
      <c r="I29" s="49">
        <v>10</v>
      </c>
      <c r="J29" s="49">
        <v>599</v>
      </c>
      <c r="K29" s="49">
        <v>221</v>
      </c>
      <c r="L29" s="49">
        <v>42</v>
      </c>
      <c r="M29" s="51">
        <v>12146</v>
      </c>
      <c r="N29" s="4">
        <f t="shared" si="0"/>
        <v>401</v>
      </c>
      <c r="O29" s="4">
        <f t="shared" si="1"/>
        <v>2473</v>
      </c>
      <c r="P29" s="4">
        <f t="shared" si="2"/>
        <v>9273</v>
      </c>
      <c r="Q29" s="11">
        <f t="shared" si="3"/>
        <v>20702</v>
      </c>
      <c r="R29" s="5">
        <f t="shared" si="4"/>
        <v>9.8395967961185347E-3</v>
      </c>
      <c r="S29" s="4">
        <f t="shared" si="5"/>
        <v>12147</v>
      </c>
      <c r="T29" s="4">
        <f t="shared" si="6"/>
        <v>1</v>
      </c>
    </row>
    <row r="30" spans="1:20">
      <c r="A30" s="48" t="s">
        <v>37</v>
      </c>
      <c r="B30" s="49">
        <v>2868</v>
      </c>
      <c r="C30" s="49">
        <v>0</v>
      </c>
      <c r="D30" s="50">
        <v>0</v>
      </c>
      <c r="E30" s="49">
        <v>223</v>
      </c>
      <c r="F30" s="49">
        <v>11135</v>
      </c>
      <c r="G30" s="49">
        <v>1140</v>
      </c>
      <c r="H30" s="49">
        <v>31040</v>
      </c>
      <c r="I30" s="49">
        <v>0</v>
      </c>
      <c r="J30" s="49">
        <v>458</v>
      </c>
      <c r="K30" s="49">
        <v>110</v>
      </c>
      <c r="L30" s="49">
        <v>112</v>
      </c>
      <c r="M30" s="51">
        <v>47085</v>
      </c>
      <c r="N30" s="4">
        <f t="shared" si="0"/>
        <v>3091</v>
      </c>
      <c r="O30" s="4">
        <f t="shared" si="1"/>
        <v>12275</v>
      </c>
      <c r="P30" s="4">
        <f t="shared" si="2"/>
        <v>31720</v>
      </c>
      <c r="Q30" s="11">
        <f t="shared" si="3"/>
        <v>99455</v>
      </c>
      <c r="R30" s="5">
        <f t="shared" si="4"/>
        <v>4.7270654978164857E-2</v>
      </c>
      <c r="S30" s="4">
        <f t="shared" si="5"/>
        <v>47086</v>
      </c>
      <c r="T30" s="4">
        <f t="shared" si="6"/>
        <v>1</v>
      </c>
    </row>
    <row r="31" spans="1:20">
      <c r="A31" s="48" t="s">
        <v>38</v>
      </c>
      <c r="B31" s="49">
        <v>1154</v>
      </c>
      <c r="C31" s="49">
        <v>0</v>
      </c>
      <c r="D31" s="50">
        <v>109</v>
      </c>
      <c r="E31" s="49">
        <v>62</v>
      </c>
      <c r="F31" s="49">
        <v>2536</v>
      </c>
      <c r="G31" s="49">
        <v>329</v>
      </c>
      <c r="H31" s="49">
        <v>20489</v>
      </c>
      <c r="I31" s="49">
        <v>0</v>
      </c>
      <c r="J31" s="49">
        <v>107</v>
      </c>
      <c r="K31" s="49">
        <v>1590</v>
      </c>
      <c r="L31" s="49">
        <v>52</v>
      </c>
      <c r="M31" s="51">
        <v>26427</v>
      </c>
      <c r="N31" s="4">
        <f t="shared" si="0"/>
        <v>1216</v>
      </c>
      <c r="O31" s="4">
        <f t="shared" si="1"/>
        <v>2974</v>
      </c>
      <c r="P31" s="4">
        <f t="shared" si="2"/>
        <v>22238</v>
      </c>
      <c r="Q31" s="11">
        <f t="shared" si="3"/>
        <v>43320</v>
      </c>
      <c r="R31" s="5">
        <f t="shared" si="4"/>
        <v>2.0589862487095687E-2</v>
      </c>
      <c r="S31" s="4">
        <f t="shared" si="5"/>
        <v>26428</v>
      </c>
      <c r="T31" s="4">
        <f t="shared" si="6"/>
        <v>1</v>
      </c>
    </row>
    <row r="32" spans="1:20">
      <c r="A32" s="48" t="s">
        <v>39</v>
      </c>
      <c r="B32" s="49">
        <v>95</v>
      </c>
      <c r="C32" s="49">
        <v>0</v>
      </c>
      <c r="D32" s="50">
        <v>889</v>
      </c>
      <c r="E32" s="49">
        <v>56</v>
      </c>
      <c r="F32" s="49">
        <v>556</v>
      </c>
      <c r="G32" s="49">
        <v>347</v>
      </c>
      <c r="H32" s="49">
        <v>7162</v>
      </c>
      <c r="I32" s="49">
        <v>0</v>
      </c>
      <c r="J32" s="49">
        <v>26</v>
      </c>
      <c r="K32" s="49">
        <v>259</v>
      </c>
      <c r="L32" s="49">
        <v>27</v>
      </c>
      <c r="M32" s="51">
        <v>9415</v>
      </c>
      <c r="N32" s="4">
        <f t="shared" si="0"/>
        <v>151</v>
      </c>
      <c r="O32" s="4">
        <f t="shared" si="1"/>
        <v>1792</v>
      </c>
      <c r="P32" s="4">
        <f>SUM(H32:L32)</f>
        <v>7474</v>
      </c>
      <c r="Q32" s="11">
        <f t="shared" si="3"/>
        <v>14360</v>
      </c>
      <c r="R32" s="5">
        <f t="shared" si="4"/>
        <v>6.8252637422597899E-3</v>
      </c>
      <c r="S32" s="4">
        <f t="shared" si="5"/>
        <v>9417</v>
      </c>
      <c r="T32" s="4">
        <f t="shared" si="6"/>
        <v>2</v>
      </c>
    </row>
    <row r="33" spans="1:20">
      <c r="A33" s="48" t="s">
        <v>40</v>
      </c>
      <c r="B33" s="49">
        <v>3151</v>
      </c>
      <c r="C33" s="49">
        <v>22</v>
      </c>
      <c r="D33" s="50">
        <v>1835</v>
      </c>
      <c r="E33" s="49">
        <v>188</v>
      </c>
      <c r="F33" s="49">
        <v>9677</v>
      </c>
      <c r="G33" s="49">
        <v>727</v>
      </c>
      <c r="H33" s="49">
        <v>27965</v>
      </c>
      <c r="I33" s="49">
        <v>13</v>
      </c>
      <c r="J33" s="49">
        <v>204</v>
      </c>
      <c r="K33" s="49">
        <v>94</v>
      </c>
      <c r="L33" s="49">
        <v>42</v>
      </c>
      <c r="M33" s="51">
        <v>43919</v>
      </c>
      <c r="N33" s="4">
        <f t="shared" si="0"/>
        <v>3339</v>
      </c>
      <c r="O33" s="4">
        <f t="shared" si="1"/>
        <v>12261</v>
      </c>
      <c r="P33" s="4">
        <f t="shared" si="2"/>
        <v>28318</v>
      </c>
      <c r="Q33" s="11">
        <f t="shared" si="3"/>
        <v>98491</v>
      </c>
      <c r="R33" s="5">
        <f t="shared" si="4"/>
        <v>4.6812468749227641E-2</v>
      </c>
      <c r="S33" s="4">
        <f t="shared" si="5"/>
        <v>43918</v>
      </c>
      <c r="T33" s="4">
        <f t="shared" si="6"/>
        <v>-1</v>
      </c>
    </row>
    <row r="34" spans="1:20" s="15" customFormat="1">
      <c r="A34" s="48" t="s">
        <v>28</v>
      </c>
      <c r="B34" s="49">
        <v>572</v>
      </c>
      <c r="C34" s="49">
        <v>0</v>
      </c>
      <c r="D34" s="50">
        <v>0</v>
      </c>
      <c r="E34" s="49">
        <v>90</v>
      </c>
      <c r="F34" s="49">
        <v>2280</v>
      </c>
      <c r="G34" s="49">
        <v>685</v>
      </c>
      <c r="H34" s="49">
        <v>20177</v>
      </c>
      <c r="I34" s="49">
        <v>183</v>
      </c>
      <c r="J34" s="49">
        <v>340</v>
      </c>
      <c r="K34" s="49">
        <v>605</v>
      </c>
      <c r="L34" s="49">
        <v>22</v>
      </c>
      <c r="M34" s="51">
        <v>24952</v>
      </c>
      <c r="N34" s="4">
        <f t="shared" si="0"/>
        <v>662</v>
      </c>
      <c r="O34" s="4">
        <f t="shared" si="1"/>
        <v>2965</v>
      </c>
      <c r="P34" s="4">
        <f t="shared" si="2"/>
        <v>21327</v>
      </c>
      <c r="Q34" s="11">
        <f t="shared" si="3"/>
        <v>36842</v>
      </c>
      <c r="R34" s="5">
        <f t="shared" si="4"/>
        <v>1.7510889052391027E-2</v>
      </c>
      <c r="S34" s="4">
        <f t="shared" si="5"/>
        <v>24954</v>
      </c>
      <c r="T34" s="4">
        <f t="shared" si="6"/>
        <v>2</v>
      </c>
    </row>
    <row r="35" spans="1:20">
      <c r="A35" s="48" t="s">
        <v>24</v>
      </c>
      <c r="B35" s="49">
        <v>535</v>
      </c>
      <c r="C35" s="49">
        <v>0</v>
      </c>
      <c r="D35" s="50">
        <v>0</v>
      </c>
      <c r="E35" s="49">
        <v>79</v>
      </c>
      <c r="F35" s="49">
        <v>1674</v>
      </c>
      <c r="G35" s="49">
        <v>354</v>
      </c>
      <c r="H35" s="49">
        <v>9015</v>
      </c>
      <c r="I35" s="49">
        <v>503</v>
      </c>
      <c r="J35" s="49">
        <v>152</v>
      </c>
      <c r="K35" s="49">
        <v>1053</v>
      </c>
      <c r="L35" s="49">
        <v>77</v>
      </c>
      <c r="M35" s="51">
        <v>13442</v>
      </c>
      <c r="N35" s="4">
        <f t="shared" si="0"/>
        <v>614</v>
      </c>
      <c r="O35" s="4">
        <f t="shared" si="1"/>
        <v>2028</v>
      </c>
      <c r="P35" s="4">
        <f t="shared" si="2"/>
        <v>10800</v>
      </c>
      <c r="Q35" s="11">
        <f t="shared" si="3"/>
        <v>23024</v>
      </c>
      <c r="R35" s="5">
        <f t="shared" si="4"/>
        <v>1.0943236239678928E-2</v>
      </c>
      <c r="S35" s="4">
        <f t="shared" si="5"/>
        <v>13442</v>
      </c>
      <c r="T35" s="4">
        <f t="shared" si="6"/>
        <v>0</v>
      </c>
    </row>
    <row r="36" spans="1:20">
      <c r="A36" s="48" t="s">
        <v>41</v>
      </c>
      <c r="B36" s="49">
        <v>2930</v>
      </c>
      <c r="C36" s="49">
        <v>37</v>
      </c>
      <c r="D36" s="50">
        <v>0</v>
      </c>
      <c r="E36" s="49">
        <v>515</v>
      </c>
      <c r="F36" s="49">
        <v>19511</v>
      </c>
      <c r="G36" s="49">
        <v>1067</v>
      </c>
      <c r="H36" s="49">
        <v>35749</v>
      </c>
      <c r="I36" s="49">
        <v>0</v>
      </c>
      <c r="J36" s="49">
        <v>81</v>
      </c>
      <c r="K36" s="49">
        <v>0</v>
      </c>
      <c r="L36" s="49">
        <v>32</v>
      </c>
      <c r="M36" s="51">
        <v>59922</v>
      </c>
      <c r="N36" s="4">
        <f t="shared" si="0"/>
        <v>3445</v>
      </c>
      <c r="O36" s="4">
        <f t="shared" si="1"/>
        <v>20615</v>
      </c>
      <c r="P36" s="4">
        <f t="shared" si="2"/>
        <v>35862</v>
      </c>
      <c r="Q36" s="11">
        <f t="shared" si="3"/>
        <v>132157</v>
      </c>
      <c r="R36" s="5">
        <f t="shared" si="4"/>
        <v>6.281381479009937E-2</v>
      </c>
      <c r="S36" s="4">
        <f t="shared" si="5"/>
        <v>59922</v>
      </c>
      <c r="T36" s="4">
        <f t="shared" si="6"/>
        <v>0</v>
      </c>
    </row>
    <row r="37" spans="1:20">
      <c r="A37" s="48" t="s">
        <v>29</v>
      </c>
      <c r="B37" s="49">
        <v>989</v>
      </c>
      <c r="C37" s="49">
        <v>0</v>
      </c>
      <c r="D37" s="50">
        <v>0</v>
      </c>
      <c r="E37" s="49">
        <v>40</v>
      </c>
      <c r="F37" s="49">
        <v>2572</v>
      </c>
      <c r="G37" s="49">
        <v>1111</v>
      </c>
      <c r="H37" s="49">
        <v>12759</v>
      </c>
      <c r="I37" s="49">
        <v>326</v>
      </c>
      <c r="J37" s="49">
        <v>2706</v>
      </c>
      <c r="K37" s="49">
        <v>188</v>
      </c>
      <c r="L37" s="49">
        <v>11</v>
      </c>
      <c r="M37" s="51">
        <v>20702</v>
      </c>
      <c r="N37" s="4">
        <f t="shared" si="0"/>
        <v>1029</v>
      </c>
      <c r="O37" s="4">
        <f>SUM(C37+D37+F37+G37)</f>
        <v>3683</v>
      </c>
      <c r="P37" s="4">
        <f t="shared" si="2"/>
        <v>15990</v>
      </c>
      <c r="Q37" s="11">
        <f t="shared" si="3"/>
        <v>37329</v>
      </c>
      <c r="R37" s="5">
        <f t="shared" si="4"/>
        <v>1.7742358651449561E-2</v>
      </c>
      <c r="S37" s="4">
        <f t="shared" si="5"/>
        <v>20702</v>
      </c>
      <c r="T37" s="4">
        <f t="shared" si="6"/>
        <v>0</v>
      </c>
    </row>
    <row r="38" spans="1:20">
      <c r="A38" s="48" t="s">
        <v>65</v>
      </c>
      <c r="B38" s="49">
        <v>183</v>
      </c>
      <c r="C38" s="49">
        <v>0</v>
      </c>
      <c r="D38" s="50">
        <v>0</v>
      </c>
      <c r="E38" s="49">
        <v>13</v>
      </c>
      <c r="F38" s="49">
        <v>4774</v>
      </c>
      <c r="G38" s="49">
        <v>696</v>
      </c>
      <c r="H38" s="49">
        <v>26648</v>
      </c>
      <c r="I38" s="49">
        <v>5</v>
      </c>
      <c r="J38" s="49">
        <v>83</v>
      </c>
      <c r="K38" s="49">
        <v>240</v>
      </c>
      <c r="L38" s="49">
        <v>14</v>
      </c>
      <c r="M38" s="51">
        <v>32655</v>
      </c>
      <c r="N38" s="4">
        <f t="shared" si="0"/>
        <v>196</v>
      </c>
      <c r="O38" s="4">
        <f t="shared" si="1"/>
        <v>5470</v>
      </c>
      <c r="P38" s="4">
        <f t="shared" si="2"/>
        <v>26990</v>
      </c>
      <c r="Q38" s="11">
        <f t="shared" si="3"/>
        <v>45360</v>
      </c>
      <c r="R38" s="5">
        <f t="shared" si="4"/>
        <v>2.1559468199784406E-2</v>
      </c>
      <c r="S38" s="4">
        <f t="shared" si="5"/>
        <v>32656</v>
      </c>
      <c r="T38" s="4">
        <f t="shared" si="6"/>
        <v>1</v>
      </c>
    </row>
    <row r="39" spans="1:20">
      <c r="A39" s="48" t="s">
        <v>25</v>
      </c>
      <c r="B39" s="49">
        <v>223</v>
      </c>
      <c r="C39" s="49">
        <v>0</v>
      </c>
      <c r="D39" s="50">
        <v>0</v>
      </c>
      <c r="E39" s="49">
        <v>31</v>
      </c>
      <c r="F39" s="49">
        <v>570</v>
      </c>
      <c r="G39" s="49">
        <v>65</v>
      </c>
      <c r="H39" s="49">
        <v>10520</v>
      </c>
      <c r="I39" s="49">
        <v>35</v>
      </c>
      <c r="J39" s="49">
        <v>112</v>
      </c>
      <c r="K39" s="49">
        <v>563</v>
      </c>
      <c r="L39" s="49">
        <v>49</v>
      </c>
      <c r="M39" s="51">
        <v>12169</v>
      </c>
      <c r="N39" s="4">
        <f t="shared" si="0"/>
        <v>254</v>
      </c>
      <c r="O39" s="4">
        <f t="shared" si="1"/>
        <v>635</v>
      </c>
      <c r="P39" s="4">
        <f t="shared" si="2"/>
        <v>11279</v>
      </c>
      <c r="Q39" s="11">
        <f t="shared" si="3"/>
        <v>15724</v>
      </c>
      <c r="R39" s="5">
        <f t="shared" si="4"/>
        <v>7.4735687383908726E-3</v>
      </c>
      <c r="S39" s="4">
        <f t="shared" si="5"/>
        <v>12168</v>
      </c>
      <c r="T39" s="4">
        <f t="shared" si="6"/>
        <v>-1</v>
      </c>
    </row>
    <row r="40" spans="1:20">
      <c r="A40" s="48" t="s">
        <v>42</v>
      </c>
      <c r="B40" s="49">
        <v>1666</v>
      </c>
      <c r="C40" s="49">
        <v>0</v>
      </c>
      <c r="D40" s="50">
        <v>1719</v>
      </c>
      <c r="E40" s="49">
        <v>132</v>
      </c>
      <c r="F40" s="49">
        <v>3767</v>
      </c>
      <c r="G40" s="49">
        <v>187</v>
      </c>
      <c r="H40" s="49">
        <v>12274</v>
      </c>
      <c r="I40" s="49">
        <v>0</v>
      </c>
      <c r="J40" s="49">
        <v>101</v>
      </c>
      <c r="K40" s="49">
        <v>43</v>
      </c>
      <c r="L40" s="49">
        <v>55</v>
      </c>
      <c r="M40" s="51">
        <v>19942</v>
      </c>
      <c r="N40" s="4">
        <f t="shared" si="0"/>
        <v>1798</v>
      </c>
      <c r="O40" s="4">
        <f t="shared" si="1"/>
        <v>5673</v>
      </c>
      <c r="P40" s="4">
        <f t="shared" si="2"/>
        <v>12473</v>
      </c>
      <c r="Q40" s="11">
        <f t="shared" si="3"/>
        <v>47472</v>
      </c>
      <c r="R40" s="5">
        <f t="shared" si="4"/>
        <v>2.2563295290568018E-2</v>
      </c>
      <c r="S40" s="4">
        <f t="shared" si="5"/>
        <v>19944</v>
      </c>
      <c r="T40" s="4">
        <f t="shared" si="6"/>
        <v>2</v>
      </c>
    </row>
    <row r="41" spans="1:20">
      <c r="A41" s="48" t="s">
        <v>14</v>
      </c>
      <c r="B41" s="49">
        <v>1007</v>
      </c>
      <c r="C41" s="49">
        <v>0</v>
      </c>
      <c r="D41" s="50">
        <v>0</v>
      </c>
      <c r="E41" s="49">
        <v>64</v>
      </c>
      <c r="F41" s="49">
        <v>3667</v>
      </c>
      <c r="G41" s="49">
        <v>330</v>
      </c>
      <c r="H41" s="49">
        <v>18112</v>
      </c>
      <c r="I41" s="49">
        <v>0</v>
      </c>
      <c r="J41" s="49">
        <v>216</v>
      </c>
      <c r="K41" s="49">
        <v>281</v>
      </c>
      <c r="L41" s="49">
        <v>27</v>
      </c>
      <c r="M41" s="51">
        <v>23704</v>
      </c>
      <c r="N41" s="4">
        <f t="shared" si="0"/>
        <v>1071</v>
      </c>
      <c r="O41" s="4">
        <f t="shared" si="1"/>
        <v>3997</v>
      </c>
      <c r="P41" s="4">
        <f t="shared" si="2"/>
        <v>18636</v>
      </c>
      <c r="Q41" s="11">
        <f t="shared" si="3"/>
        <v>41337</v>
      </c>
      <c r="R41" s="5">
        <f t="shared" si="4"/>
        <v>1.9647348698732098E-2</v>
      </c>
      <c r="S41" s="4">
        <f t="shared" si="5"/>
        <v>23704</v>
      </c>
      <c r="T41" s="4">
        <f t="shared" si="6"/>
        <v>0</v>
      </c>
    </row>
    <row r="42" spans="1:20">
      <c r="A42" s="48" t="s">
        <v>19</v>
      </c>
      <c r="B42" s="49">
        <v>346</v>
      </c>
      <c r="C42" s="49">
        <v>0</v>
      </c>
      <c r="D42" s="50">
        <v>0</v>
      </c>
      <c r="E42" s="49">
        <v>56</v>
      </c>
      <c r="F42" s="49">
        <v>1617</v>
      </c>
      <c r="G42" s="49">
        <v>856</v>
      </c>
      <c r="H42" s="49">
        <v>15946</v>
      </c>
      <c r="I42" s="49">
        <v>8</v>
      </c>
      <c r="J42" s="49">
        <v>1210</v>
      </c>
      <c r="K42" s="49">
        <v>54</v>
      </c>
      <c r="L42" s="49">
        <v>66</v>
      </c>
      <c r="M42" s="51">
        <v>20159</v>
      </c>
      <c r="N42" s="4">
        <f t="shared" si="0"/>
        <v>402</v>
      </c>
      <c r="O42" s="4">
        <f t="shared" si="1"/>
        <v>2473</v>
      </c>
      <c r="P42" s="4">
        <f t="shared" si="2"/>
        <v>17284</v>
      </c>
      <c r="Q42" s="11">
        <f t="shared" si="3"/>
        <v>28723</v>
      </c>
      <c r="R42" s="5">
        <f t="shared" si="4"/>
        <v>1.3651953375273534E-2</v>
      </c>
      <c r="S42" s="4">
        <f t="shared" si="5"/>
        <v>20159</v>
      </c>
      <c r="T42" s="4">
        <f t="shared" si="6"/>
        <v>0</v>
      </c>
    </row>
    <row r="43" spans="1:20">
      <c r="A43" s="48" t="s">
        <v>66</v>
      </c>
      <c r="B43" s="49">
        <v>794</v>
      </c>
      <c r="C43" s="49">
        <v>0</v>
      </c>
      <c r="D43" s="50">
        <v>0</v>
      </c>
      <c r="E43" s="49">
        <v>183</v>
      </c>
      <c r="F43" s="49">
        <v>3498</v>
      </c>
      <c r="G43" s="49">
        <v>407</v>
      </c>
      <c r="H43" s="49">
        <v>28704</v>
      </c>
      <c r="I43" s="49">
        <v>24</v>
      </c>
      <c r="J43" s="49">
        <v>1846</v>
      </c>
      <c r="K43" s="49">
        <v>321</v>
      </c>
      <c r="L43" s="49">
        <v>72</v>
      </c>
      <c r="M43" s="51">
        <v>35847</v>
      </c>
      <c r="N43" s="4">
        <f t="shared" si="0"/>
        <v>977</v>
      </c>
      <c r="O43" s="4">
        <f t="shared" si="1"/>
        <v>3905</v>
      </c>
      <c r="P43" s="4">
        <f t="shared" si="2"/>
        <v>30967</v>
      </c>
      <c r="Q43" s="11">
        <f>(10*N43)+(3*O43)+P43</f>
        <v>52452</v>
      </c>
      <c r="R43" s="5">
        <f>SUM(Q43/($Q$45+$Q$57))</f>
        <v>2.493027394213165E-2</v>
      </c>
      <c r="S43" s="4">
        <f t="shared" si="5"/>
        <v>35849</v>
      </c>
      <c r="T43" s="4">
        <f t="shared" si="6"/>
        <v>2</v>
      </c>
    </row>
    <row r="44" spans="1:20">
      <c r="A44" s="48"/>
      <c r="B44" s="49"/>
      <c r="C44" s="49"/>
      <c r="D44" s="50"/>
      <c r="E44" s="49"/>
      <c r="F44" s="49"/>
      <c r="G44" s="49"/>
      <c r="H44" s="49"/>
      <c r="I44" s="49"/>
      <c r="J44" s="49"/>
      <c r="K44" s="49"/>
      <c r="L44" s="49"/>
      <c r="M44" s="51"/>
    </row>
    <row r="45" spans="1:20">
      <c r="A45" s="34" t="s">
        <v>94</v>
      </c>
      <c r="B45" s="52">
        <f>SUM(B5:B43)</f>
        <v>39505</v>
      </c>
      <c r="C45" s="52">
        <f>SUM(C5:C43)</f>
        <v>62</v>
      </c>
      <c r="D45" s="52">
        <f>SUM(D5:D43)</f>
        <v>11035</v>
      </c>
      <c r="E45" s="52">
        <f>SUM(E5:E43)</f>
        <v>4466</v>
      </c>
      <c r="F45" s="52">
        <f>SUM(F5:F43)</f>
        <v>168126</v>
      </c>
      <c r="G45" s="52">
        <f>SUM(G5:G43)</f>
        <v>26621</v>
      </c>
      <c r="H45" s="52">
        <f>SUM(H5:H43)</f>
        <v>735704</v>
      </c>
      <c r="I45" s="52">
        <f>SUM(I5:I43)</f>
        <v>7315</v>
      </c>
      <c r="J45" s="52">
        <f>SUM(J5:J43)</f>
        <v>16135</v>
      </c>
      <c r="K45" s="52">
        <f>SUM(K5:K43)</f>
        <v>11572</v>
      </c>
      <c r="L45" s="52">
        <f>SUM(L5:L43)</f>
        <v>2290</v>
      </c>
      <c r="M45" s="52">
        <f>SUM(M5:M43)</f>
        <v>1022819</v>
      </c>
      <c r="N45" s="52">
        <f>SUM(N5:N43)</f>
        <v>43971</v>
      </c>
      <c r="O45" s="52">
        <f t="shared" ref="O45:T45" si="7">SUM(O5:O43)</f>
        <v>205844</v>
      </c>
      <c r="P45" s="52">
        <f>SUM(P5:P43)</f>
        <v>773016</v>
      </c>
      <c r="Q45" s="52">
        <f t="shared" si="7"/>
        <v>1830258</v>
      </c>
      <c r="R45" s="53">
        <f>SUM(R5:R43)</f>
        <v>0.86991598651677715</v>
      </c>
      <c r="S45" s="54">
        <f>SUM(S5:S43)</f>
        <v>1022831</v>
      </c>
      <c r="T45" s="54">
        <f t="shared" si="7"/>
        <v>12</v>
      </c>
    </row>
    <row r="46" spans="1:20">
      <c r="A46" s="55" t="s">
        <v>101</v>
      </c>
      <c r="B46" s="54">
        <v>40586</v>
      </c>
      <c r="C46" s="54">
        <v>54</v>
      </c>
      <c r="D46" s="54">
        <v>8044</v>
      </c>
      <c r="E46" s="54">
        <v>4238</v>
      </c>
      <c r="F46" s="54">
        <v>187212</v>
      </c>
      <c r="G46" s="54">
        <v>25686</v>
      </c>
      <c r="H46" s="54">
        <v>728113</v>
      </c>
      <c r="I46" s="54">
        <v>7094</v>
      </c>
      <c r="J46" s="54">
        <v>15217</v>
      </c>
      <c r="K46" s="54">
        <v>15051</v>
      </c>
      <c r="L46" s="54">
        <v>4889</v>
      </c>
      <c r="M46" s="54">
        <v>1036163</v>
      </c>
      <c r="N46" s="56"/>
      <c r="O46" s="56"/>
      <c r="P46" s="56"/>
      <c r="Q46" s="56"/>
      <c r="R46" s="56"/>
      <c r="S46" s="56"/>
      <c r="T46" s="56"/>
    </row>
    <row r="47" spans="1:20">
      <c r="A47" s="55" t="s">
        <v>102</v>
      </c>
      <c r="B47" s="57">
        <f>(B45-B46)/B45</f>
        <v>-2.7363624857612959E-2</v>
      </c>
      <c r="C47" s="57">
        <f>(C45-C46)/C45</f>
        <v>0.12903225806451613</v>
      </c>
      <c r="D47" s="57">
        <f>(D45-D46)/D45</f>
        <v>0.27104666968735841</v>
      </c>
      <c r="E47" s="57">
        <f>(E45-E46)/E45</f>
        <v>5.1052395879982088E-2</v>
      </c>
      <c r="F47" s="57">
        <f>(F45-F46)/F45</f>
        <v>-0.11352200135612577</v>
      </c>
      <c r="G47" s="57">
        <f>(G45-G46)/G45</f>
        <v>3.5122647533901805E-2</v>
      </c>
      <c r="H47" s="57">
        <f>(H45-H46)/H45</f>
        <v>1.0318008329436839E-2</v>
      </c>
      <c r="I47" s="57">
        <f>(I45-I46)/I45</f>
        <v>3.0211893369788106E-2</v>
      </c>
      <c r="J47" s="57">
        <f>(J45-J46)/J45</f>
        <v>5.68949488689185E-2</v>
      </c>
      <c r="K47" s="57">
        <f>(K45-K46)/K45</f>
        <v>-0.30063947459384721</v>
      </c>
      <c r="L47" s="57">
        <f>(L45-L46)/L45</f>
        <v>-1.1349344978165938</v>
      </c>
      <c r="M47" s="57">
        <f>(M45-M46)/M45</f>
        <v>-1.3046296558824191E-2</v>
      </c>
      <c r="N47" s="56"/>
      <c r="O47" s="56"/>
      <c r="P47" s="56"/>
      <c r="Q47" s="56"/>
      <c r="R47" s="56"/>
      <c r="S47" s="56"/>
      <c r="T47" s="56"/>
    </row>
    <row r="48" spans="1:20">
      <c r="A48" s="58"/>
      <c r="B48" s="59"/>
      <c r="C48" s="59"/>
      <c r="D48" s="59"/>
      <c r="E48" s="59"/>
      <c r="F48" s="59"/>
      <c r="G48" s="59"/>
      <c r="H48" s="59"/>
      <c r="I48" s="59"/>
      <c r="J48" s="59"/>
      <c r="K48" s="59"/>
      <c r="L48" s="59"/>
      <c r="M48" s="59"/>
      <c r="N48" s="56"/>
      <c r="O48" s="56"/>
      <c r="P48" s="56"/>
      <c r="Q48" s="56"/>
      <c r="R48" s="56"/>
      <c r="S48" s="56"/>
      <c r="T48" s="56"/>
    </row>
    <row r="49" spans="1:20" s="65" customFormat="1">
      <c r="A49" s="60" t="s">
        <v>56</v>
      </c>
      <c r="B49" s="61"/>
      <c r="C49" s="61"/>
      <c r="D49" s="61"/>
      <c r="E49" s="61"/>
      <c r="F49" s="61"/>
      <c r="G49" s="61"/>
      <c r="H49" s="61"/>
      <c r="I49" s="61"/>
      <c r="J49" s="61"/>
      <c r="K49" s="61"/>
      <c r="L49" s="61"/>
      <c r="M49" s="62">
        <v>19945</v>
      </c>
      <c r="N49" s="61">
        <v>785</v>
      </c>
      <c r="O49" s="61">
        <v>2915</v>
      </c>
      <c r="P49" s="61">
        <v>16255</v>
      </c>
      <c r="Q49" s="61">
        <f>(10*N49)+(3*O49)+P49</f>
        <v>32850</v>
      </c>
      <c r="R49" s="63">
        <f>SUM(Q49/($Q$45+$Q$57))</f>
        <v>1.5613503755796246E-2</v>
      </c>
      <c r="S49" s="61">
        <f>SUM(N49:P49)</f>
        <v>19955</v>
      </c>
      <c r="T49" s="64">
        <f>S49-M49</f>
        <v>10</v>
      </c>
    </row>
    <row r="50" spans="1:20" s="65" customFormat="1">
      <c r="A50" s="60" t="s">
        <v>54</v>
      </c>
      <c r="B50" s="61"/>
      <c r="C50" s="61"/>
      <c r="D50" s="61"/>
      <c r="E50" s="61"/>
      <c r="F50" s="61"/>
      <c r="G50" s="61"/>
      <c r="H50" s="61"/>
      <c r="I50" s="61"/>
      <c r="J50" s="61"/>
      <c r="K50" s="61"/>
      <c r="L50" s="61"/>
      <c r="M50" s="62">
        <v>2530</v>
      </c>
      <c r="N50" s="61">
        <v>190</v>
      </c>
      <c r="O50" s="61">
        <v>660</v>
      </c>
      <c r="P50" s="61">
        <v>1685</v>
      </c>
      <c r="Q50" s="61">
        <f>(10*N50)+(3*O50)+P50</f>
        <v>5565</v>
      </c>
      <c r="R50" s="63">
        <f t="shared" ref="R50:R56" si="8">SUM(Q50/($Q$45+$Q$57))</f>
        <v>2.645027348584661E-3</v>
      </c>
      <c r="S50" s="61">
        <f>SUM(N50:P50)</f>
        <v>2535</v>
      </c>
      <c r="T50" s="64">
        <f t="shared" ref="T50:T56" si="9">S50-M50</f>
        <v>5</v>
      </c>
    </row>
    <row r="51" spans="1:20" s="65" customFormat="1">
      <c r="A51" s="60" t="s">
        <v>51</v>
      </c>
      <c r="B51" s="61"/>
      <c r="C51" s="61"/>
      <c r="D51" s="61"/>
      <c r="E51" s="61"/>
      <c r="F51" s="61"/>
      <c r="G51" s="61"/>
      <c r="H51" s="61"/>
      <c r="I51" s="61"/>
      <c r="J51" s="61"/>
      <c r="K51" s="61"/>
      <c r="L51" s="61"/>
      <c r="M51" s="62">
        <v>18810</v>
      </c>
      <c r="N51" s="61">
        <v>840</v>
      </c>
      <c r="O51" s="61">
        <v>4795</v>
      </c>
      <c r="P51" s="61">
        <v>13185</v>
      </c>
      <c r="Q51" s="61">
        <f t="shared" ref="Q51:Q54" si="10">(10*N51)+(3*O51)+P51</f>
        <v>35970</v>
      </c>
      <c r="R51" s="63">
        <f t="shared" si="8"/>
        <v>1.70964301399084E-2</v>
      </c>
      <c r="S51" s="61">
        <f t="shared" ref="S51:S56" si="11">SUM(N51:P51)</f>
        <v>18820</v>
      </c>
      <c r="T51" s="64">
        <f t="shared" si="9"/>
        <v>10</v>
      </c>
    </row>
    <row r="52" spans="1:20" s="65" customFormat="1">
      <c r="A52" s="60" t="s">
        <v>49</v>
      </c>
      <c r="B52" s="61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2">
        <v>36700</v>
      </c>
      <c r="N52" s="61">
        <v>2220</v>
      </c>
      <c r="O52" s="61">
        <v>10165</v>
      </c>
      <c r="P52" s="61">
        <v>24315</v>
      </c>
      <c r="Q52" s="61">
        <f t="shared" si="10"/>
        <v>77010</v>
      </c>
      <c r="R52" s="63">
        <f t="shared" si="8"/>
        <v>3.6602615653999054E-2</v>
      </c>
      <c r="S52" s="61">
        <f t="shared" si="11"/>
        <v>36700</v>
      </c>
      <c r="T52" s="64">
        <f t="shared" si="9"/>
        <v>0</v>
      </c>
    </row>
    <row r="53" spans="1:20" s="65" customFormat="1">
      <c r="A53" s="60" t="s">
        <v>53</v>
      </c>
      <c r="B53" s="61"/>
      <c r="C53" s="61"/>
      <c r="D53" s="61"/>
      <c r="E53" s="61"/>
      <c r="F53" s="61"/>
      <c r="G53" s="61"/>
      <c r="H53" s="61"/>
      <c r="I53" s="61"/>
      <c r="J53" s="61"/>
      <c r="K53" s="61"/>
      <c r="L53" s="61"/>
      <c r="M53" s="62">
        <v>16210</v>
      </c>
      <c r="N53" s="61">
        <v>835</v>
      </c>
      <c r="O53" s="61">
        <v>5185</v>
      </c>
      <c r="P53" s="61">
        <v>10195</v>
      </c>
      <c r="Q53" s="61">
        <f t="shared" si="10"/>
        <v>34100</v>
      </c>
      <c r="R53" s="63">
        <f t="shared" si="8"/>
        <v>1.6207624903277078E-2</v>
      </c>
      <c r="S53" s="61">
        <f t="shared" si="11"/>
        <v>16215</v>
      </c>
      <c r="T53" s="64">
        <f t="shared" si="9"/>
        <v>5</v>
      </c>
    </row>
    <row r="54" spans="1:20" s="65" customFormat="1">
      <c r="A54" s="60" t="s">
        <v>55</v>
      </c>
      <c r="B54" s="61"/>
      <c r="C54" s="61"/>
      <c r="D54" s="61"/>
      <c r="E54" s="61"/>
      <c r="F54" s="61"/>
      <c r="G54" s="61"/>
      <c r="H54" s="61"/>
      <c r="I54" s="61"/>
      <c r="J54" s="61"/>
      <c r="K54" s="61"/>
      <c r="L54" s="61"/>
      <c r="M54" s="62">
        <v>19565</v>
      </c>
      <c r="N54" s="61">
        <v>1265</v>
      </c>
      <c r="O54" s="61">
        <v>2520</v>
      </c>
      <c r="P54" s="61">
        <v>15785</v>
      </c>
      <c r="Q54" s="61">
        <f t="shared" si="10"/>
        <v>35995</v>
      </c>
      <c r="R54" s="63">
        <f t="shared" si="8"/>
        <v>1.7108312562858018E-2</v>
      </c>
      <c r="S54" s="61">
        <f t="shared" si="11"/>
        <v>19570</v>
      </c>
      <c r="T54" s="64">
        <f t="shared" si="9"/>
        <v>5</v>
      </c>
    </row>
    <row r="55" spans="1:20" s="65" customFormat="1">
      <c r="A55" s="60" t="s">
        <v>50</v>
      </c>
      <c r="B55" s="61"/>
      <c r="C55" s="61"/>
      <c r="D55" s="61"/>
      <c r="E55" s="61"/>
      <c r="F55" s="61"/>
      <c r="G55" s="61"/>
      <c r="H55" s="61"/>
      <c r="I55" s="61"/>
      <c r="J55" s="61"/>
      <c r="K55" s="61"/>
      <c r="L55" s="61"/>
      <c r="M55" s="62">
        <v>10605</v>
      </c>
      <c r="N55" s="61">
        <v>515</v>
      </c>
      <c r="O55" s="61">
        <v>2245</v>
      </c>
      <c r="P55" s="61">
        <v>7845</v>
      </c>
      <c r="Q55" s="61">
        <f>(10*N55)+(3*O55)+P55</f>
        <v>19730</v>
      </c>
      <c r="R55" s="63">
        <f t="shared" si="8"/>
        <v>9.3776081918374408E-3</v>
      </c>
      <c r="S55" s="61">
        <f t="shared" si="11"/>
        <v>10605</v>
      </c>
      <c r="T55" s="64">
        <f t="shared" si="9"/>
        <v>0</v>
      </c>
    </row>
    <row r="56" spans="1:20" s="65" customFormat="1">
      <c r="A56" s="60" t="s">
        <v>52</v>
      </c>
      <c r="B56" s="61"/>
      <c r="C56" s="61"/>
      <c r="D56" s="61"/>
      <c r="E56" s="61"/>
      <c r="F56" s="61"/>
      <c r="G56" s="61"/>
      <c r="H56" s="61"/>
      <c r="I56" s="61"/>
      <c r="J56" s="61"/>
      <c r="K56" s="61"/>
      <c r="L56" s="61"/>
      <c r="M56" s="62">
        <v>18355</v>
      </c>
      <c r="N56" s="61">
        <v>860</v>
      </c>
      <c r="O56" s="61">
        <v>3190</v>
      </c>
      <c r="P56" s="61">
        <v>14300</v>
      </c>
      <c r="Q56" s="61">
        <f t="shared" ref="Q56" si="12">(10*N56)+(3*O56)+P56</f>
        <v>32470</v>
      </c>
      <c r="R56" s="63">
        <f t="shared" si="8"/>
        <v>1.5432890926962073E-2</v>
      </c>
      <c r="S56" s="61">
        <f t="shared" si="11"/>
        <v>18350</v>
      </c>
      <c r="T56" s="64">
        <f t="shared" si="9"/>
        <v>-5</v>
      </c>
    </row>
    <row r="57" spans="1:20" s="65" customFormat="1">
      <c r="A57" s="66" t="s">
        <v>73</v>
      </c>
      <c r="B57" s="67"/>
      <c r="C57" s="67"/>
      <c r="D57" s="67"/>
      <c r="E57" s="67"/>
      <c r="F57" s="67"/>
      <c r="G57" s="67"/>
      <c r="H57" s="67"/>
      <c r="I57" s="67"/>
      <c r="J57" s="67"/>
      <c r="K57" s="67"/>
      <c r="L57" s="67"/>
      <c r="M57" s="67">
        <f>SUM(M49:M56)</f>
        <v>142720</v>
      </c>
      <c r="N57" s="67">
        <f>SUM(N49:N56)</f>
        <v>7510</v>
      </c>
      <c r="O57" s="67">
        <f>SUM(O49:O56)</f>
        <v>31675</v>
      </c>
      <c r="P57" s="67">
        <f>SUM(P49:P56)</f>
        <v>103565</v>
      </c>
      <c r="Q57" s="67">
        <f>SUM(Q49:Q56)</f>
        <v>273690</v>
      </c>
      <c r="R57" s="68">
        <f>SUM(R49:R56)</f>
        <v>0.13008401348322296</v>
      </c>
      <c r="S57" s="61">
        <f t="shared" ref="S57:T57" si="13">SUM(S49:S56)</f>
        <v>142750</v>
      </c>
      <c r="T57" s="61">
        <f t="shared" si="13"/>
        <v>30</v>
      </c>
    </row>
    <row r="58" spans="1:20">
      <c r="A58" s="69"/>
      <c r="B58" s="70"/>
      <c r="C58" s="70"/>
      <c r="D58" s="70"/>
      <c r="E58" s="70"/>
      <c r="F58" s="70"/>
      <c r="G58" s="70"/>
      <c r="H58" s="70"/>
      <c r="I58" s="70"/>
      <c r="J58" s="70"/>
      <c r="K58" s="70"/>
      <c r="L58" s="70"/>
      <c r="M58" s="70"/>
      <c r="N58" s="70"/>
      <c r="O58" s="70"/>
      <c r="P58" s="70"/>
      <c r="Q58" s="70"/>
      <c r="R58" s="70"/>
      <c r="S58" s="70"/>
      <c r="T58" s="70"/>
    </row>
    <row r="59" spans="1:20" s="65" customFormat="1">
      <c r="A59" s="71" t="s">
        <v>57</v>
      </c>
      <c r="B59" s="72"/>
      <c r="C59" s="72"/>
      <c r="D59" s="73"/>
      <c r="E59" s="72"/>
      <c r="F59" s="72"/>
      <c r="G59" s="72"/>
      <c r="H59" s="72"/>
      <c r="I59" s="72"/>
      <c r="J59" s="72"/>
      <c r="K59" s="72"/>
      <c r="L59" s="72"/>
      <c r="M59" s="72">
        <f>SUM(M45,M57)</f>
        <v>1165539</v>
      </c>
      <c r="N59" s="72">
        <f>SUM(N45,N57)</f>
        <v>51481</v>
      </c>
      <c r="O59" s="72">
        <f>SUM(O45,O57)</f>
        <v>237519</v>
      </c>
      <c r="P59" s="72">
        <f>SUM(P45,P57)</f>
        <v>876581</v>
      </c>
      <c r="Q59" s="72">
        <f>SUM(Q45,Q57)</f>
        <v>2103948</v>
      </c>
      <c r="R59" s="74">
        <f>SUM(R45,R57)</f>
        <v>1</v>
      </c>
      <c r="S59" s="61">
        <f>SUM(S45,S57)</f>
        <v>1165581</v>
      </c>
      <c r="T59" s="61">
        <f t="shared" ref="T59" si="14">SUM(T45,T57)</f>
        <v>42</v>
      </c>
    </row>
    <row r="60" spans="1:20">
      <c r="A60" s="75"/>
      <c r="B60" s="56"/>
      <c r="C60" s="56"/>
      <c r="D60" s="7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6"/>
      <c r="R60" s="56"/>
      <c r="S60" s="56"/>
      <c r="T60" s="56"/>
    </row>
    <row r="61" spans="1:20">
      <c r="A61" s="58"/>
      <c r="B61" s="56"/>
      <c r="C61" s="56"/>
      <c r="D61" s="7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6"/>
      <c r="R61" s="56"/>
      <c r="S61" s="56"/>
      <c r="T61" s="56"/>
    </row>
  </sheetData>
  <autoFilter ref="A4:M4" xr:uid="{F5328FAF-5B0D-46F0-AF03-3A85886D60F9}"/>
  <hyperlinks>
    <hyperlink ref="A1" location="Index!A1" display="&lt; Back to Contents &gt;" xr:uid="{1BA6A951-46E0-4428-996B-2E20EF0B45FB}"/>
    <hyperlink ref="S1" location="'Ave weight 2020-2021'!A1" display="Ave weight 2020-2021" xr:uid="{A5D0AC34-7DBE-4EAF-B6AC-56BBD0898CAF}"/>
  </hyperlinks>
  <pageMargins left="0.7" right="0.7" top="0.75" bottom="0.75" header="0.3" footer="0.3"/>
  <ignoredErrors>
    <ignoredError sqref="P5:P43 S49:S56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2</vt:i4>
      </vt:variant>
    </vt:vector>
  </HeadingPairs>
  <TitlesOfParts>
    <vt:vector size="10" baseType="lpstr">
      <vt:lpstr>Index</vt:lpstr>
      <vt:lpstr>Ave weight 2020-2021</vt:lpstr>
      <vt:lpstr>Ave weight 2019-2020</vt:lpstr>
      <vt:lpstr>Ave weight 2018-2019</vt:lpstr>
      <vt:lpstr>Table 4.1 2018</vt:lpstr>
      <vt:lpstr>Table 4.1 2019</vt:lpstr>
      <vt:lpstr>Table 4.1 2020</vt:lpstr>
      <vt:lpstr>Table 4.1 2021</vt:lpstr>
      <vt:lpstr>'Table 4.1 2018'!Print_Area</vt:lpstr>
      <vt:lpstr>'Table 4.1 2018'!Print_Titles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SAS Output</dc:title>
  <dc:creator>L'HUILLIER,Glenn</dc:creator>
  <cp:lastModifiedBy>Alisha Ashley</cp:lastModifiedBy>
  <cp:lastPrinted>2023-03-20T05:32:25Z</cp:lastPrinted>
  <dcterms:created xsi:type="dcterms:W3CDTF">2010-06-30T02:29:32Z</dcterms:created>
  <dcterms:modified xsi:type="dcterms:W3CDTF">2023-03-20T05:38:43Z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ndigenous">
    <vt:lpwstr/>
  </property>
  <property fmtid="{D5CDD505-2E9C-101B-9397-08002B2CF9AE}" pid="3" name="xd_Signature">
    <vt:lpwstr/>
  </property>
  <property fmtid="{D5CDD505-2E9C-101B-9397-08002B2CF9AE}" pid="4" name="TemplateUrl">
    <vt:lpwstr/>
  </property>
  <property fmtid="{D5CDD505-2E9C-101B-9397-08002B2CF9AE}" pid="5" name="xd_ProgID">
    <vt:lpwstr/>
  </property>
  <property fmtid="{D5CDD505-2E9C-101B-9397-08002B2CF9AE}" pid="6" name="PublishingStartDate">
    <vt:lpwstr/>
  </property>
  <property fmtid="{D5CDD505-2E9C-101B-9397-08002B2CF9AE}" pid="7" name="PublishingExpirationDate">
    <vt:lpwstr/>
  </property>
  <property fmtid="{D5CDD505-2E9C-101B-9397-08002B2CF9AE}" pid="8" name="Youth">
    <vt:lpwstr/>
  </property>
  <property fmtid="{D5CDD505-2E9C-101B-9397-08002B2CF9AE}" pid="9" name="WorkplaceRelations">
    <vt:lpwstr/>
  </property>
  <property fmtid="{D5CDD505-2E9C-101B-9397-08002B2CF9AE}" pid="10" name="TheDepartment">
    <vt:lpwstr/>
  </property>
  <property fmtid="{D5CDD505-2E9C-101B-9397-08002B2CF9AE}" pid="11" name="International">
    <vt:lpwstr/>
  </property>
  <property fmtid="{D5CDD505-2E9C-101B-9397-08002B2CF9AE}" pid="12" name="Skills">
    <vt:lpwstr/>
  </property>
  <property fmtid="{D5CDD505-2E9C-101B-9397-08002B2CF9AE}" pid="13" name="Employment">
    <vt:lpwstr/>
  </property>
  <property fmtid="{D5CDD505-2E9C-101B-9397-08002B2CF9AE}" pid="14" name="EarlyChildhood">
    <vt:lpwstr/>
  </property>
  <property fmtid="{D5CDD505-2E9C-101B-9397-08002B2CF9AE}" pid="15" name="Schooling">
    <vt:lpwstr/>
  </property>
  <property fmtid="{D5CDD505-2E9C-101B-9397-08002B2CF9AE}" pid="16" name="HigherEducation">
    <vt:lpwstr>1</vt:lpwstr>
  </property>
</Properties>
</file>