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les\documents\dataset\"/>
    </mc:Choice>
  </mc:AlternateContent>
  <bookViews>
    <workbookView xWindow="0" yWindow="0" windowWidth="20490" windowHeight="8655"/>
  </bookViews>
  <sheets>
    <sheet name="Weighted FTE Model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'Weighted FTE Model'!$A$1:$G$1</definedName>
    <definedName name="adis18">'[1]Adis Pricing'!$A$4:$GK$53</definedName>
    <definedName name="ajden">#REF!</definedName>
    <definedName name="ajuse">#REF!</definedName>
    <definedName name="allplus">#REF!</definedName>
    <definedName name="caul2018fee">[1]Sheet12!$A$2:$G$59</definedName>
    <definedName name="caulincbau">[2]Sheet2!$A$1:$B$5</definedName>
    <definedName name="combo">[1]Sheet9!$A$2:$BJ$59</definedName>
    <definedName name="denials">'[3]Summary Denials by Instit'!$A$1:$F$58</definedName>
    <definedName name="denialsslpacks">#REF!</definedName>
    <definedName name="institsect">'[1]CAUL Members'!$A$1:$O$59</definedName>
    <definedName name="newpacksluse">#REF!</definedName>
    <definedName name="newpricingcheck">'[2]Additional Package Pricing'!$B$3:$Q$60</definedName>
    <definedName name="newupsellpricing">'[1]MRPA All Calcs'!$D$9:$ED$68</definedName>
    <definedName name="pricheck">#REF!</definedName>
    <definedName name="rightsprice">'[2]97-Ongoing Rights Pricing'!#REF!</definedName>
    <definedName name="rightsprice2">'[2]97-Ongoing Rights Pricing'!$A$4:$F$9</definedName>
    <definedName name="SLBP">[4]!Table1[[SLAMs ID]:[Column1]]</definedName>
    <definedName name="SLIDcheck">[1]Sheet12!$A$1:$E$59</definedName>
    <definedName name="usagelkup">'[2]Usage 15-16-17'!$A$3:$E$60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F78" i="1"/>
  <c r="E78" i="1"/>
  <c r="E77" i="1"/>
  <c r="D77" i="1"/>
  <c r="E76" i="1"/>
  <c r="D76" i="1"/>
  <c r="C76" i="1"/>
  <c r="E75" i="1"/>
  <c r="F75" i="1" s="1"/>
  <c r="D75" i="1"/>
  <c r="C75" i="1"/>
  <c r="E74" i="1"/>
  <c r="F74" i="1" s="1"/>
  <c r="D74" i="1"/>
  <c r="C74" i="1"/>
  <c r="E73" i="1"/>
  <c r="D73" i="1"/>
  <c r="C73" i="1"/>
  <c r="G68" i="1"/>
  <c r="E67" i="1"/>
  <c r="D67" i="1"/>
  <c r="E66" i="1"/>
  <c r="D66" i="1"/>
  <c r="E65" i="1"/>
  <c r="D65" i="1"/>
  <c r="C65" i="1"/>
  <c r="E64" i="1"/>
  <c r="D64" i="1"/>
  <c r="C64" i="1"/>
  <c r="E63" i="1"/>
  <c r="D63" i="1"/>
  <c r="C63" i="1"/>
  <c r="E62" i="1"/>
  <c r="F62" i="1" s="1"/>
  <c r="D62" i="1"/>
  <c r="C62" i="1"/>
  <c r="I56" i="1"/>
  <c r="L56" i="1" s="1"/>
  <c r="M56" i="1" s="1"/>
  <c r="G56" i="1"/>
  <c r="I55" i="1"/>
  <c r="L55" i="1" s="1"/>
  <c r="G55" i="1"/>
  <c r="J54" i="1"/>
  <c r="I54" i="1"/>
  <c r="L54" i="1" s="1"/>
  <c r="H54" i="1"/>
  <c r="G54" i="1"/>
  <c r="F54" i="1"/>
  <c r="I53" i="1"/>
  <c r="L53" i="1" s="1"/>
  <c r="H53" i="1"/>
  <c r="J53" i="1" s="1"/>
  <c r="K53" i="1" s="1"/>
  <c r="G53" i="1"/>
  <c r="F53" i="1"/>
  <c r="I52" i="1"/>
  <c r="L52" i="1" s="1"/>
  <c r="H52" i="1"/>
  <c r="J52" i="1" s="1"/>
  <c r="K52" i="1" s="1"/>
  <c r="G52" i="1"/>
  <c r="F52" i="1"/>
  <c r="I51" i="1"/>
  <c r="L51" i="1" s="1"/>
  <c r="H51" i="1"/>
  <c r="J51" i="1" s="1"/>
  <c r="K51" i="1" s="1"/>
  <c r="G51" i="1"/>
  <c r="F51" i="1"/>
  <c r="D50" i="1"/>
  <c r="K54" i="1" l="1"/>
  <c r="F57" i="1"/>
  <c r="F65" i="1"/>
  <c r="C68" i="1"/>
  <c r="F66" i="1"/>
  <c r="C79" i="1"/>
  <c r="M55" i="1"/>
  <c r="M54" i="1"/>
  <c r="G57" i="1"/>
  <c r="M52" i="1"/>
  <c r="M51" i="1"/>
  <c r="F64" i="1"/>
  <c r="D68" i="1"/>
  <c r="F67" i="1"/>
  <c r="F73" i="1"/>
  <c r="F63" i="1"/>
  <c r="F76" i="1"/>
  <c r="M53" i="1"/>
  <c r="D79" i="1"/>
  <c r="F77" i="1"/>
  <c r="F79" i="1" l="1"/>
  <c r="F68" i="1"/>
</calcChain>
</file>

<file path=xl/comments1.xml><?xml version="1.0" encoding="utf-8"?>
<comments xmlns="http://schemas.openxmlformats.org/spreadsheetml/2006/main">
  <authors>
    <author>Diane Costello</author>
  </authors>
  <commentList>
    <comment ref="D78" authorId="0" shapeId="0">
      <text>
        <r>
          <rPr>
            <b/>
            <sz val="9"/>
            <color indexed="81"/>
            <rFont val="Tahoma"/>
            <family val="2"/>
          </rPr>
          <t>Diane Costello:</t>
        </r>
        <r>
          <rPr>
            <sz val="9"/>
            <color indexed="81"/>
            <rFont val="Tahoma"/>
            <family val="2"/>
          </rPr>
          <t xml:space="preserve">
Add 10 external institutions
</t>
        </r>
      </text>
    </comment>
  </commentList>
</comments>
</file>

<file path=xl/sharedStrings.xml><?xml version="1.0" encoding="utf-8"?>
<sst xmlns="http://schemas.openxmlformats.org/spreadsheetml/2006/main" count="110" uniqueCount="85">
  <si>
    <t>2013 weighting</t>
  </si>
  <si>
    <t>2016 weighting</t>
  </si>
  <si>
    <t>Average weighting 2013-2016</t>
  </si>
  <si>
    <t>Trend vs 3 year ave</t>
  </si>
  <si>
    <t>4 Tier</t>
  </si>
  <si>
    <t>6 Tier</t>
  </si>
  <si>
    <t>University of Melbourne</t>
  </si>
  <si>
    <t>Monash University</t>
  </si>
  <si>
    <t>University of Sydney</t>
  </si>
  <si>
    <t>University of New South Wales</t>
  </si>
  <si>
    <t>University of Queensland</t>
  </si>
  <si>
    <t>RMIT University</t>
  </si>
  <si>
    <t>University of Auckland</t>
  </si>
  <si>
    <t>Queensland University of Technology</t>
  </si>
  <si>
    <t>Deakin University</t>
  </si>
  <si>
    <t>Curtin University of Technology</t>
  </si>
  <si>
    <t>Griffith University</t>
  </si>
  <si>
    <t>University of Technology, Sydney</t>
  </si>
  <si>
    <t>Macquarie University</t>
  </si>
  <si>
    <t>Western Sydney University (was University of Western Sydney)</t>
  </si>
  <si>
    <t>La Trobe University</t>
  </si>
  <si>
    <t>Australian National University</t>
  </si>
  <si>
    <t>University of Wollongong</t>
  </si>
  <si>
    <t>University of Adelaide</t>
  </si>
  <si>
    <t>University of Western Australia</t>
  </si>
  <si>
    <t>University of Newcastle</t>
  </si>
  <si>
    <t>Massey University</t>
  </si>
  <si>
    <t>University of South Australia</t>
  </si>
  <si>
    <t>Charles Sturt University</t>
  </si>
  <si>
    <t>Swinburne University of Technology</t>
  </si>
  <si>
    <t>University of Otago</t>
  </si>
  <si>
    <t>University of Tasmania</t>
  </si>
  <si>
    <t>Flinders University of South Australia</t>
  </si>
  <si>
    <t>Victoria University of Wellington</t>
  </si>
  <si>
    <t>Auckland University of Technology</t>
  </si>
  <si>
    <t>Victoria University</t>
  </si>
  <si>
    <t>Australian Catholic University</t>
  </si>
  <si>
    <t>University of Canterbury</t>
  </si>
  <si>
    <t>Edith Cowan University</t>
  </si>
  <si>
    <t>James Cook University</t>
  </si>
  <si>
    <t>Murdoch University</t>
  </si>
  <si>
    <t>University of Southern Queensland</t>
  </si>
  <si>
    <t>Central Queensland University</t>
  </si>
  <si>
    <t>University of New England</t>
  </si>
  <si>
    <t>University of Waikato</t>
  </si>
  <si>
    <t>University of Canberra</t>
  </si>
  <si>
    <t>Federation University Australia (was University of Ballarat)</t>
  </si>
  <si>
    <t>Southern Cross University</t>
  </si>
  <si>
    <t>University of the Sunshine Coast</t>
  </si>
  <si>
    <t>University of Notre Dame Australia</t>
  </si>
  <si>
    <t>Bond University</t>
  </si>
  <si>
    <t>Charles Darwin University</t>
  </si>
  <si>
    <t>Lincoln University</t>
  </si>
  <si>
    <t>Tiers</t>
  </si>
  <si>
    <t># Instits</t>
  </si>
  <si>
    <t>Sub-Total of Average Weighting - 4 Tier</t>
  </si>
  <si>
    <t>Sub-Total of Average Weighting - 6 Tier</t>
  </si>
  <si>
    <t>4 Tier Model - Total Tier Cost</t>
  </si>
  <si>
    <t>4 Tier Model - Institution Cost</t>
  </si>
  <si>
    <t>6 Tier Model - Total Tier Cost</t>
  </si>
  <si>
    <t>6 Tier Model - Institution Cost</t>
  </si>
  <si>
    <t># Tier 1</t>
  </si>
  <si>
    <t># Tier 2</t>
  </si>
  <si>
    <t># Tier 3</t>
  </si>
  <si>
    <t># Tier 4</t>
  </si>
  <si>
    <t># Tier 5</t>
  </si>
  <si>
    <t># Tier 6</t>
  </si>
  <si>
    <t>Total</t>
  </si>
  <si>
    <t>EUR</t>
  </si>
  <si>
    <t>Cost per tier</t>
  </si>
  <si>
    <t>Revenue per tier</t>
  </si>
  <si>
    <t>Percentage of top tier</t>
  </si>
  <si>
    <t>Expected revenue</t>
  </si>
  <si>
    <t>&gt;4</t>
  </si>
  <si>
    <t>&gt;3</t>
  </si>
  <si>
    <t>&gt;2</t>
  </si>
  <si>
    <t>&gt;1</t>
  </si>
  <si>
    <t>&gt;1.5</t>
  </si>
  <si>
    <t>Tier break</t>
  </si>
  <si>
    <t>CAUL/CEIRC weighted FTEs i.e. 10:3:1 for research,  post-graduate &amp; undergraduate degree FTEs, then taken as a percentage of the whole (47 universities) 13/11/18</t>
  </si>
  <si>
    <t>Calculation example using weighted FTEs in 4-tier or 6-tier models.</t>
  </si>
  <si>
    <t>Cost per unit (amend the total amount to view)</t>
  </si>
  <si>
    <t>Model adding CEIRC external institutions at the lowest tier</t>
  </si>
  <si>
    <t xml:space="preserve">Percentage of top tier </t>
  </si>
  <si>
    <t>(can be edited to change model weighting)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</si>
</sst>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[$€-2]\ * #,##0_-;\-[$€-2]\ * #,##0_-;_-[$€-2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1F497D"/>
      <name val="Symbol"/>
      <family val="1"/>
      <charset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0" fontId="0" fillId="0" borderId="0" xfId="2" applyNumberFormat="1" applyFon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0" fontId="3" fillId="8" borderId="1" xfId="2" applyNumberFormat="1" applyFont="1" applyFill="1" applyBorder="1" applyAlignment="1">
      <alignment vertical="top" wrapText="1"/>
    </xf>
    <xf numFmtId="1" fontId="3" fillId="8" borderId="2" xfId="0" applyNumberFormat="1" applyFont="1" applyFill="1" applyBorder="1" applyAlignment="1">
      <alignment horizontal="center" vertical="top" wrapText="1"/>
    </xf>
    <xf numFmtId="10" fontId="0" fillId="8" borderId="0" xfId="2" applyNumberFormat="1" applyFont="1" applyFill="1" applyAlignment="1">
      <alignment vertical="top" wrapText="1"/>
    </xf>
    <xf numFmtId="1" fontId="0" fillId="8" borderId="0" xfId="0" applyNumberForma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10" fontId="3" fillId="9" borderId="1" xfId="2" applyNumberFormat="1" applyFont="1" applyFill="1" applyBorder="1" applyAlignment="1">
      <alignment vertical="top" wrapText="1"/>
    </xf>
    <xf numFmtId="1" fontId="3" fillId="9" borderId="2" xfId="0" applyNumberFormat="1" applyFont="1" applyFill="1" applyBorder="1" applyAlignment="1">
      <alignment horizontal="center" vertical="top" wrapText="1"/>
    </xf>
    <xf numFmtId="10" fontId="0" fillId="9" borderId="0" xfId="2" applyNumberFormat="1" applyFont="1" applyFill="1" applyAlignment="1">
      <alignment vertical="top" wrapText="1"/>
    </xf>
    <xf numFmtId="1" fontId="0" fillId="9" borderId="0" xfId="0" applyNumberFormat="1" applyFill="1" applyAlignment="1">
      <alignment horizontal="center" vertical="top" wrapText="1"/>
    </xf>
    <xf numFmtId="0" fontId="0" fillId="9" borderId="0" xfId="0" applyFill="1" applyAlignment="1">
      <alignment vertical="top" wrapText="1"/>
    </xf>
    <xf numFmtId="10" fontId="4" fillId="0" borderId="0" xfId="2" applyNumberFormat="1" applyFont="1" applyAlignment="1">
      <alignment horizontal="center" vertical="top" wrapText="1"/>
    </xf>
    <xf numFmtId="1" fontId="9" fillId="8" borderId="3" xfId="0" applyNumberFormat="1" applyFont="1" applyFill="1" applyBorder="1" applyAlignment="1">
      <alignment horizontal="center" vertical="top" wrapText="1"/>
    </xf>
    <xf numFmtId="1" fontId="9" fillId="9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0" fontId="4" fillId="0" borderId="0" xfId="2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1" fontId="0" fillId="0" borderId="0" xfId="0" applyNumberFormat="1" applyAlignment="1">
      <alignment horizontal="center" vertical="top"/>
    </xf>
    <xf numFmtId="1" fontId="0" fillId="2" borderId="0" xfId="2" applyNumberFormat="1" applyFont="1" applyFill="1" applyAlignment="1">
      <alignment horizontal="center" vertical="top"/>
    </xf>
    <xf numFmtId="0" fontId="2" fillId="0" borderId="0" xfId="0" applyFont="1" applyAlignment="1">
      <alignment vertical="top"/>
    </xf>
    <xf numFmtId="1" fontId="0" fillId="3" borderId="0" xfId="0" applyNumberFormat="1" applyFill="1" applyAlignment="1">
      <alignment horizontal="center" vertical="top"/>
    </xf>
    <xf numFmtId="1" fontId="0" fillId="4" borderId="0" xfId="0" applyNumberFormat="1" applyFill="1" applyAlignment="1">
      <alignment horizontal="center" vertical="top"/>
    </xf>
    <xf numFmtId="1" fontId="0" fillId="5" borderId="0" xfId="2" applyNumberFormat="1" applyFont="1" applyFill="1" applyAlignment="1">
      <alignment horizontal="center" vertical="top"/>
    </xf>
    <xf numFmtId="0" fontId="4" fillId="0" borderId="0" xfId="0" applyFont="1" applyAlignment="1">
      <alignment vertical="top"/>
    </xf>
    <xf numFmtId="1" fontId="4" fillId="4" borderId="0" xfId="0" applyNumberFormat="1" applyFont="1" applyFill="1" applyAlignment="1">
      <alignment horizontal="center" vertical="top"/>
    </xf>
    <xf numFmtId="1" fontId="0" fillId="6" borderId="0" xfId="2" applyNumberFormat="1" applyFont="1" applyFill="1" applyAlignment="1">
      <alignment horizontal="center" vertical="top"/>
    </xf>
    <xf numFmtId="1" fontId="4" fillId="6" borderId="0" xfId="2" applyNumberFormat="1" applyFont="1" applyFill="1" applyAlignment="1">
      <alignment horizontal="center" vertical="top"/>
    </xf>
    <xf numFmtId="1" fontId="0" fillId="7" borderId="0" xfId="0" applyNumberFormat="1" applyFill="1" applyAlignment="1">
      <alignment horizontal="center" vertical="top"/>
    </xf>
    <xf numFmtId="1" fontId="4" fillId="7" borderId="0" xfId="0" applyNumberFormat="1" applyFont="1" applyFill="1" applyAlignment="1">
      <alignment horizontal="center" vertical="top"/>
    </xf>
    <xf numFmtId="1" fontId="4" fillId="2" borderId="0" xfId="2" applyNumberFormat="1" applyFont="1" applyFill="1" applyAlignment="1">
      <alignment horizontal="center" vertical="top"/>
    </xf>
    <xf numFmtId="9" fontId="0" fillId="0" borderId="0" xfId="2" applyFont="1" applyAlignment="1">
      <alignment vertical="top"/>
    </xf>
    <xf numFmtId="10" fontId="3" fillId="0" borderId="1" xfId="2" applyNumberFormat="1" applyFont="1" applyBorder="1" applyAlignment="1">
      <alignment vertical="top"/>
    </xf>
    <xf numFmtId="1" fontId="3" fillId="0" borderId="2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0" fontId="0" fillId="0" borderId="5" xfId="2" applyNumberFormat="1" applyFont="1" applyBorder="1" applyAlignment="1">
      <alignment vertical="top"/>
    </xf>
    <xf numFmtId="1" fontId="0" fillId="0" borderId="6" xfId="0" applyNumberFormat="1" applyBorder="1" applyAlignment="1">
      <alignment horizontal="center" vertical="top"/>
    </xf>
    <xf numFmtId="1" fontId="0" fillId="0" borderId="7" xfId="0" applyNumberFormat="1" applyBorder="1" applyAlignment="1">
      <alignment horizontal="center" vertical="top"/>
    </xf>
    <xf numFmtId="10" fontId="0" fillId="0" borderId="6" xfId="2" applyNumberFormat="1" applyFont="1" applyBorder="1" applyAlignment="1">
      <alignment horizontal="center" vertical="top"/>
    </xf>
    <xf numFmtId="10" fontId="0" fillId="0" borderId="7" xfId="2" applyNumberFormat="1" applyFon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10" fontId="0" fillId="0" borderId="9" xfId="2" applyNumberFormat="1" applyFont="1" applyBorder="1" applyAlignment="1">
      <alignment vertical="top"/>
    </xf>
    <xf numFmtId="1" fontId="0" fillId="0" borderId="10" xfId="0" applyNumberFormat="1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10" fontId="0" fillId="0" borderId="10" xfId="2" applyNumberFormat="1" applyFont="1" applyBorder="1" applyAlignment="1">
      <alignment horizontal="center" vertical="top"/>
    </xf>
    <xf numFmtId="10" fontId="0" fillId="0" borderId="11" xfId="2" applyNumberFormat="1" applyFont="1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0" fontId="0" fillId="0" borderId="13" xfId="2" applyNumberFormat="1" applyFont="1" applyBorder="1" applyAlignment="1">
      <alignment vertical="top"/>
    </xf>
    <xf numFmtId="1" fontId="0" fillId="0" borderId="14" xfId="0" applyNumberFormat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0" fontId="0" fillId="0" borderId="15" xfId="2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64" fontId="0" fillId="0" borderId="14" xfId="0" applyNumberFormat="1" applyBorder="1" applyAlignment="1">
      <alignment horizontal="center" vertical="top"/>
    </xf>
    <xf numFmtId="164" fontId="0" fillId="0" borderId="16" xfId="0" applyNumberForma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165" fontId="5" fillId="0" borderId="3" xfId="0" applyNumberFormat="1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166" fontId="0" fillId="8" borderId="0" xfId="1" applyNumberFormat="1" applyFont="1" applyFill="1" applyAlignment="1">
      <alignment vertical="top"/>
    </xf>
    <xf numFmtId="0" fontId="0" fillId="8" borderId="0" xfId="0" applyFill="1" applyAlignment="1">
      <alignment vertical="top"/>
    </xf>
    <xf numFmtId="10" fontId="4" fillId="8" borderId="0" xfId="2" applyNumberFormat="1" applyFont="1" applyFill="1" applyAlignment="1">
      <alignment vertical="top"/>
    </xf>
    <xf numFmtId="10" fontId="0" fillId="8" borderId="0" xfId="2" applyNumberFormat="1" applyFont="1" applyFill="1" applyAlignment="1">
      <alignment vertical="top"/>
    </xf>
    <xf numFmtId="1" fontId="0" fillId="8" borderId="0" xfId="0" applyNumberFormat="1" applyFill="1" applyAlignment="1">
      <alignment horizontal="center" vertical="top"/>
    </xf>
    <xf numFmtId="165" fontId="0" fillId="0" borderId="0" xfId="0" applyNumberFormat="1" applyAlignment="1">
      <alignment vertical="top"/>
    </xf>
    <xf numFmtId="10" fontId="0" fillId="8" borderId="5" xfId="2" applyNumberFormat="1" applyFont="1" applyFill="1" applyBorder="1" applyAlignment="1">
      <alignment vertical="top"/>
    </xf>
    <xf numFmtId="1" fontId="0" fillId="8" borderId="6" xfId="0" applyNumberFormat="1" applyFill="1" applyBorder="1" applyAlignment="1">
      <alignment horizontal="center" vertical="top"/>
    </xf>
    <xf numFmtId="1" fontId="4" fillId="8" borderId="7" xfId="0" applyNumberFormat="1" applyFont="1" applyFill="1" applyBorder="1" applyAlignment="1">
      <alignment horizontal="center" vertical="top"/>
    </xf>
    <xf numFmtId="166" fontId="0" fillId="8" borderId="0" xfId="2" applyNumberFormat="1" applyFont="1" applyFill="1" applyAlignment="1">
      <alignment vertical="top"/>
    </xf>
    <xf numFmtId="166" fontId="0" fillId="8" borderId="0" xfId="0" applyNumberFormat="1" applyFill="1" applyAlignment="1">
      <alignment horizontal="center" vertical="top"/>
    </xf>
    <xf numFmtId="10" fontId="0" fillId="8" borderId="9" xfId="2" applyNumberFormat="1" applyFont="1" applyFill="1" applyBorder="1" applyAlignment="1">
      <alignment vertical="top"/>
    </xf>
    <xf numFmtId="10" fontId="0" fillId="8" borderId="13" xfId="2" applyNumberFormat="1" applyFont="1" applyFill="1" applyBorder="1" applyAlignment="1">
      <alignment vertical="top"/>
    </xf>
    <xf numFmtId="10" fontId="3" fillId="8" borderId="1" xfId="2" applyNumberFormat="1" applyFont="1" applyFill="1" applyBorder="1" applyAlignment="1">
      <alignment vertical="top"/>
    </xf>
    <xf numFmtId="1" fontId="3" fillId="8" borderId="2" xfId="0" applyNumberFormat="1" applyFont="1" applyFill="1" applyBorder="1" applyAlignment="1">
      <alignment horizontal="center" vertical="top"/>
    </xf>
    <xf numFmtId="1" fontId="9" fillId="8" borderId="3" xfId="0" applyNumberFormat="1" applyFont="1" applyFill="1" applyBorder="1" applyAlignment="1">
      <alignment horizontal="center" vertical="top"/>
    </xf>
    <xf numFmtId="1" fontId="3" fillId="8" borderId="3" xfId="0" applyNumberFormat="1" applyFont="1" applyFill="1" applyBorder="1" applyAlignment="1">
      <alignment horizontal="center" vertical="top"/>
    </xf>
    <xf numFmtId="166" fontId="3" fillId="8" borderId="3" xfId="0" applyNumberFormat="1" applyFont="1" applyFill="1" applyBorder="1" applyAlignment="1">
      <alignment horizontal="center" vertical="top"/>
    </xf>
    <xf numFmtId="10" fontId="0" fillId="8" borderId="17" xfId="2" applyNumberFormat="1" applyFont="1" applyFill="1" applyBorder="1" applyAlignment="1">
      <alignment vertical="top"/>
    </xf>
    <xf numFmtId="165" fontId="0" fillId="9" borderId="0" xfId="0" applyNumberFormat="1" applyFill="1" applyAlignment="1">
      <alignment vertical="top"/>
    </xf>
    <xf numFmtId="0" fontId="0" fillId="9" borderId="0" xfId="0" applyFill="1" applyAlignment="1">
      <alignment vertical="top"/>
    </xf>
    <xf numFmtId="10" fontId="4" fillId="9" borderId="0" xfId="2" applyNumberFormat="1" applyFont="1" applyFill="1" applyAlignment="1">
      <alignment vertical="top"/>
    </xf>
    <xf numFmtId="10" fontId="0" fillId="9" borderId="0" xfId="2" applyNumberFormat="1" applyFont="1" applyFill="1" applyAlignment="1">
      <alignment vertical="top"/>
    </xf>
    <xf numFmtId="1" fontId="0" fillId="9" borderId="0" xfId="0" applyNumberFormat="1" applyFill="1" applyAlignment="1">
      <alignment horizontal="center" vertical="top"/>
    </xf>
    <xf numFmtId="10" fontId="0" fillId="9" borderId="5" xfId="2" applyNumberFormat="1" applyFont="1" applyFill="1" applyBorder="1" applyAlignment="1">
      <alignment vertical="top"/>
    </xf>
    <xf numFmtId="1" fontId="0" fillId="9" borderId="6" xfId="0" applyNumberFormat="1" applyFill="1" applyBorder="1" applyAlignment="1">
      <alignment horizontal="center" vertical="top"/>
    </xf>
    <xf numFmtId="1" fontId="4" fillId="9" borderId="7" xfId="0" applyNumberFormat="1" applyFont="1" applyFill="1" applyBorder="1" applyAlignment="1">
      <alignment horizontal="center" vertical="top"/>
    </xf>
    <xf numFmtId="166" fontId="0" fillId="9" borderId="0" xfId="2" applyNumberFormat="1" applyFont="1" applyFill="1" applyAlignment="1">
      <alignment vertical="top"/>
    </xf>
    <xf numFmtId="166" fontId="0" fillId="9" borderId="0" xfId="0" applyNumberFormat="1" applyFill="1" applyAlignment="1">
      <alignment horizontal="center" vertical="top"/>
    </xf>
    <xf numFmtId="10" fontId="0" fillId="9" borderId="9" xfId="2" applyNumberFormat="1" applyFont="1" applyFill="1" applyBorder="1" applyAlignment="1">
      <alignment vertical="top"/>
    </xf>
    <xf numFmtId="1" fontId="0" fillId="9" borderId="10" xfId="0" applyNumberFormat="1" applyFill="1" applyBorder="1" applyAlignment="1">
      <alignment horizontal="center" vertical="top"/>
    </xf>
    <xf numFmtId="1" fontId="4" fillId="9" borderId="11" xfId="0" applyNumberFormat="1" applyFont="1" applyFill="1" applyBorder="1" applyAlignment="1">
      <alignment horizontal="center" vertical="top"/>
    </xf>
    <xf numFmtId="10" fontId="0" fillId="9" borderId="13" xfId="2" applyNumberFormat="1" applyFont="1" applyFill="1" applyBorder="1" applyAlignment="1">
      <alignment vertical="top"/>
    </xf>
    <xf numFmtId="1" fontId="0" fillId="9" borderId="14" xfId="0" applyNumberFormat="1" applyFill="1" applyBorder="1" applyAlignment="1">
      <alignment horizontal="center" vertical="top"/>
    </xf>
    <xf numFmtId="1" fontId="4" fillId="9" borderId="15" xfId="0" applyNumberFormat="1" applyFont="1" applyFill="1" applyBorder="1" applyAlignment="1">
      <alignment horizontal="center" vertical="top"/>
    </xf>
    <xf numFmtId="10" fontId="3" fillId="9" borderId="1" xfId="2" applyNumberFormat="1" applyFont="1" applyFill="1" applyBorder="1" applyAlignment="1">
      <alignment vertical="top"/>
    </xf>
    <xf numFmtId="1" fontId="3" fillId="9" borderId="2" xfId="0" applyNumberFormat="1" applyFont="1" applyFill="1" applyBorder="1" applyAlignment="1">
      <alignment horizontal="center" vertical="top"/>
    </xf>
    <xf numFmtId="1" fontId="9" fillId="9" borderId="3" xfId="0" applyNumberFormat="1" applyFont="1" applyFill="1" applyBorder="1" applyAlignment="1">
      <alignment horizontal="center" vertical="top"/>
    </xf>
    <xf numFmtId="1" fontId="3" fillId="9" borderId="3" xfId="0" applyNumberFormat="1" applyFont="1" applyFill="1" applyBorder="1" applyAlignment="1">
      <alignment horizontal="center" vertical="top"/>
    </xf>
    <xf numFmtId="166" fontId="3" fillId="9" borderId="3" xfId="0" applyNumberFormat="1" applyFont="1" applyFill="1" applyBorder="1" applyAlignment="1">
      <alignment horizontal="center" vertical="top"/>
    </xf>
    <xf numFmtId="10" fontId="0" fillId="9" borderId="17" xfId="2" applyNumberFormat="1" applyFont="1" applyFill="1" applyBorder="1" applyAlignment="1">
      <alignment vertical="top"/>
    </xf>
    <xf numFmtId="0" fontId="0" fillId="8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9" borderId="0" xfId="0" applyFill="1" applyAlignment="1">
      <alignment horizontal="center" vertical="top"/>
    </xf>
    <xf numFmtId="0" fontId="0" fillId="9" borderId="0" xfId="0" applyFill="1" applyAlignment="1">
      <alignment horizontal="center" vertical="top" wrapText="1"/>
    </xf>
    <xf numFmtId="0" fontId="0" fillId="8" borderId="0" xfId="0" applyFill="1" applyAlignment="1">
      <alignment horizontal="center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c02.SPRINGERNATURE\AppData\Local\Microsoft\Windows\Temporary%20Internet%20Files\Content.Outlook\A7TR7R6I\New%20Pacakage%20Pricing%20Offer%20CEIRC%20v2%20(AEB%20note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space\datasetsK-Z\Springer\Copy%20of%20springer2019-2021packages.option4addedtomainshe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c02\AppData\Local\Microsoft\Windows\INetCache\Content.Outlook\CCBKBZ3Z\New%20Package%20Usage%20Denials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c02\AppData\Local\Microsoft\Windows\INetCache\Content.Outlook\CCBKBZ3Z\Copy%20of%20New%20Package%20Jnl%20Analysis_%20Academic%20Journals%20Contemporary%20Denials%202015%20t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PA All Calcs"/>
      <sheetName val="Sheet2"/>
      <sheetName val="New Package Offers"/>
      <sheetName val="Denials 2017"/>
      <sheetName val="Modelling"/>
      <sheetName val="97-contemp backfile rights"/>
      <sheetName val="Adis Pricing"/>
      <sheetName val="Sheet3"/>
      <sheetName val="Sheet5"/>
      <sheetName val="Sheet6"/>
      <sheetName val="CAUL Members"/>
      <sheetName val="Sheet9"/>
      <sheetName val="Sheet12"/>
    </sheetNames>
    <sheetDataSet>
      <sheetData sheetId="0">
        <row r="9">
          <cell r="D9">
            <v>2000651212</v>
          </cell>
          <cell r="E9">
            <v>63294.39</v>
          </cell>
          <cell r="F9">
            <v>2017</v>
          </cell>
          <cell r="G9">
            <v>4.2500000000000003E-2</v>
          </cell>
          <cell r="H9">
            <v>0</v>
          </cell>
          <cell r="I9" t="str">
            <v>-</v>
          </cell>
          <cell r="J9">
            <v>0</v>
          </cell>
          <cell r="K9" t="str">
            <v>Y</v>
          </cell>
          <cell r="L9" t="str">
            <v>N/A</v>
          </cell>
          <cell r="M9" t="str">
            <v>N</v>
          </cell>
          <cell r="N9">
            <v>8201.9380000000001</v>
          </cell>
          <cell r="P9">
            <v>0</v>
          </cell>
          <cell r="Q9">
            <v>3567</v>
          </cell>
          <cell r="R9">
            <v>2017</v>
          </cell>
          <cell r="S9">
            <v>0</v>
          </cell>
          <cell r="W9" t="str">
            <v>Government</v>
          </cell>
          <cell r="X9" t="str">
            <v>Large</v>
          </cell>
          <cell r="Y9" t="str">
            <v>Large</v>
          </cell>
          <cell r="Z9" t="str">
            <v>Large</v>
          </cell>
          <cell r="AA9">
            <v>2690.011575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2690.011575</v>
          </cell>
          <cell r="AH9">
            <v>65984.401574999996</v>
          </cell>
          <cell r="AI9">
            <v>0</v>
          </cell>
          <cell r="AJ9">
            <v>0</v>
          </cell>
          <cell r="AK9">
            <v>0</v>
          </cell>
          <cell r="AL9">
            <v>8201.9380000000001</v>
          </cell>
          <cell r="AM9">
            <v>0</v>
          </cell>
          <cell r="AN9">
            <v>0</v>
          </cell>
          <cell r="AO9">
            <v>0</v>
          </cell>
          <cell r="AP9">
            <v>39</v>
          </cell>
          <cell r="AQ9">
            <v>70726</v>
          </cell>
          <cell r="AR9">
            <v>0.7</v>
          </cell>
          <cell r="AS9">
            <v>21217.800000000003</v>
          </cell>
          <cell r="AT9">
            <v>0.7</v>
          </cell>
          <cell r="AU9">
            <v>21217.800000000003</v>
          </cell>
          <cell r="AV9">
            <v>21854.334000000003</v>
          </cell>
          <cell r="AW9">
            <v>22619.235690000001</v>
          </cell>
          <cell r="AX9">
            <v>21963.605670000001</v>
          </cell>
          <cell r="AY9">
            <v>22845.993527792249</v>
          </cell>
          <cell r="AZ9">
            <v>0</v>
          </cell>
          <cell r="BA9">
            <v>0</v>
          </cell>
          <cell r="BB9">
            <v>45</v>
          </cell>
          <cell r="BC9">
            <v>46104</v>
          </cell>
          <cell r="BD9">
            <v>0.7</v>
          </cell>
          <cell r="BE9">
            <v>13831.200000000003</v>
          </cell>
          <cell r="BF9">
            <v>0.7</v>
          </cell>
          <cell r="BG9">
            <v>13831.200000000003</v>
          </cell>
          <cell r="BH9">
            <v>14246.136000000002</v>
          </cell>
          <cell r="BI9">
            <v>14744.750760000001</v>
          </cell>
          <cell r="BJ9">
            <v>14317.366680000001</v>
          </cell>
          <cell r="BK9">
            <v>14892.566886368999</v>
          </cell>
          <cell r="BL9">
            <v>8201.9380000000001</v>
          </cell>
          <cell r="BM9">
            <v>1</v>
          </cell>
          <cell r="BN9">
            <v>0</v>
          </cell>
          <cell r="BO9">
            <v>0</v>
          </cell>
          <cell r="BP9">
            <v>0</v>
          </cell>
          <cell r="BQ9">
            <v>45</v>
          </cell>
          <cell r="BR9">
            <v>232307</v>
          </cell>
          <cell r="BS9">
            <v>0.5</v>
          </cell>
          <cell r="BT9">
            <v>116153.5</v>
          </cell>
          <cell r="BU9">
            <v>0.5</v>
          </cell>
          <cell r="BV9">
            <v>124355.43799999999</v>
          </cell>
          <cell r="BW9">
            <v>128086.10114</v>
          </cell>
          <cell r="BX9">
            <v>132569.1146799</v>
          </cell>
          <cell r="BY9">
            <v>135771.26720840001</v>
          </cell>
          <cell r="BZ9">
            <v>148954.65725433565</v>
          </cell>
          <cell r="CA9">
            <v>8201.9380000000001</v>
          </cell>
          <cell r="CB9">
            <v>30</v>
          </cell>
          <cell r="CC9">
            <v>151311</v>
          </cell>
          <cell r="CD9">
            <v>0.5</v>
          </cell>
          <cell r="CE9">
            <v>75655.5</v>
          </cell>
          <cell r="CF9">
            <v>0.5</v>
          </cell>
          <cell r="CG9">
            <v>83857.437999999995</v>
          </cell>
          <cell r="CH9">
            <v>1969</v>
          </cell>
          <cell r="CI9">
            <v>125</v>
          </cell>
          <cell r="CJ9">
            <v>0.03</v>
          </cell>
          <cell r="CK9">
            <v>1898.8317</v>
          </cell>
          <cell r="CL9">
            <v>67883.233274999991</v>
          </cell>
          <cell r="CM9">
            <v>69919.730273249996</v>
          </cell>
          <cell r="CN9">
            <v>72366.920832813747</v>
          </cell>
          <cell r="CO9">
            <v>70618.927575982496</v>
          </cell>
          <cell r="CP9">
            <v>73821.495941553309</v>
          </cell>
          <cell r="CR9">
            <v>21</v>
          </cell>
          <cell r="CS9">
            <v>0.3</v>
          </cell>
          <cell r="CT9">
            <v>5000</v>
          </cell>
          <cell r="CU9">
            <v>5000</v>
          </cell>
          <cell r="CV9">
            <v>5150</v>
          </cell>
          <cell r="CW9">
            <v>5330.25</v>
          </cell>
          <cell r="CX9">
            <v>5175.7499999999991</v>
          </cell>
          <cell r="CY9">
            <v>5383.6857562499981</v>
          </cell>
          <cell r="CZ9">
            <v>0</v>
          </cell>
          <cell r="DA9" t="str">
            <v>N</v>
          </cell>
          <cell r="DB9">
            <v>2095</v>
          </cell>
          <cell r="DC9">
            <v>2095</v>
          </cell>
          <cell r="DD9">
            <v>8760</v>
          </cell>
          <cell r="DE9">
            <v>9022.8000000000011</v>
          </cell>
          <cell r="DF9">
            <v>9338.598</v>
          </cell>
          <cell r="DG9" t="str">
            <v>Yes</v>
          </cell>
          <cell r="DH9">
            <v>6665</v>
          </cell>
          <cell r="DI9">
            <v>2</v>
          </cell>
          <cell r="DJ9">
            <v>0</v>
          </cell>
          <cell r="DK9">
            <v>67883.233274999991</v>
          </cell>
          <cell r="DL9">
            <v>0</v>
          </cell>
          <cell r="DM9">
            <v>0</v>
          </cell>
          <cell r="DN9">
            <v>0</v>
          </cell>
          <cell r="DO9">
            <v>124355.43799999999</v>
          </cell>
          <cell r="DP9">
            <v>0</v>
          </cell>
          <cell r="DQ9">
            <v>192238.67127499997</v>
          </cell>
          <cell r="DR9">
            <v>198005.83141325001</v>
          </cell>
          <cell r="DS9">
            <v>204936.03551271374</v>
          </cell>
          <cell r="DT9">
            <v>206390.1947843825</v>
          </cell>
          <cell r="DU9">
            <v>222776.15319588897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</row>
        <row r="10">
          <cell r="D10">
            <v>3000172885</v>
          </cell>
          <cell r="E10">
            <v>86903.6</v>
          </cell>
          <cell r="F10">
            <v>2017</v>
          </cell>
          <cell r="G10">
            <v>4.2500000000000003E-2</v>
          </cell>
          <cell r="H10">
            <v>0</v>
          </cell>
          <cell r="I10" t="str">
            <v>-</v>
          </cell>
          <cell r="J10">
            <v>0</v>
          </cell>
          <cell r="K10" t="str">
            <v>Y</v>
          </cell>
          <cell r="L10" t="str">
            <v>Y</v>
          </cell>
          <cell r="M10" t="str">
            <v>Y</v>
          </cell>
          <cell r="N10">
            <v>29898.782400000007</v>
          </cell>
          <cell r="P10">
            <v>3673.6353812849161</v>
          </cell>
          <cell r="Q10">
            <v>3622</v>
          </cell>
          <cell r="R10">
            <v>2017</v>
          </cell>
          <cell r="S10">
            <v>0</v>
          </cell>
          <cell r="W10" t="str">
            <v>Government</v>
          </cell>
          <cell r="X10" t="str">
            <v>Large</v>
          </cell>
          <cell r="Y10" t="str">
            <v>Large</v>
          </cell>
          <cell r="Z10" t="str">
            <v>Large</v>
          </cell>
          <cell r="AA10">
            <v>3693.4030000000007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3693.4030000000007</v>
          </cell>
          <cell r="AH10">
            <v>90597.003000000012</v>
          </cell>
          <cell r="AI10">
            <v>0</v>
          </cell>
          <cell r="AJ10">
            <v>731.91919999999993</v>
          </cell>
          <cell r="AK10">
            <v>0</v>
          </cell>
          <cell r="AL10">
            <v>29166.863200000007</v>
          </cell>
          <cell r="AM10">
            <v>0</v>
          </cell>
          <cell r="AN10">
            <v>731.91919999999993</v>
          </cell>
          <cell r="AO10">
            <v>1</v>
          </cell>
          <cell r="AP10">
            <v>38</v>
          </cell>
          <cell r="AQ10">
            <v>69600</v>
          </cell>
          <cell r="AR10">
            <v>0.7</v>
          </cell>
          <cell r="AS10">
            <v>20880.000000000004</v>
          </cell>
          <cell r="AT10">
            <v>0.7</v>
          </cell>
          <cell r="AU10">
            <v>21611.919200000004</v>
          </cell>
          <cell r="AV10">
            <v>22260.276776000006</v>
          </cell>
          <cell r="AW10">
            <v>23039.386463160004</v>
          </cell>
          <cell r="AX10">
            <v>22371.578159880002</v>
          </cell>
          <cell r="AY10">
            <v>23270.356312453179</v>
          </cell>
          <cell r="AZ10">
            <v>0</v>
          </cell>
          <cell r="BA10">
            <v>0</v>
          </cell>
          <cell r="BB10">
            <v>45</v>
          </cell>
          <cell r="BC10">
            <v>46104</v>
          </cell>
          <cell r="BD10">
            <v>0.7</v>
          </cell>
          <cell r="BE10">
            <v>13831.200000000003</v>
          </cell>
          <cell r="BF10">
            <v>0.7</v>
          </cell>
          <cell r="BG10">
            <v>13831.200000000003</v>
          </cell>
          <cell r="BH10">
            <v>14246.136000000002</v>
          </cell>
          <cell r="BI10">
            <v>14744.750760000001</v>
          </cell>
          <cell r="BJ10">
            <v>14317.366680000001</v>
          </cell>
          <cell r="BK10">
            <v>14892.566886368999</v>
          </cell>
          <cell r="BL10">
            <v>29166.863200000007</v>
          </cell>
          <cell r="BM10">
            <v>10</v>
          </cell>
          <cell r="BN10">
            <v>0</v>
          </cell>
          <cell r="BO10">
            <v>0</v>
          </cell>
          <cell r="BP10">
            <v>1</v>
          </cell>
          <cell r="BQ10">
            <v>35</v>
          </cell>
          <cell r="BR10">
            <v>187141</v>
          </cell>
          <cell r="BS10">
            <v>0.45</v>
          </cell>
          <cell r="BT10">
            <v>102927.55</v>
          </cell>
          <cell r="BU10">
            <v>0.45</v>
          </cell>
          <cell r="BV10">
            <v>132094.41320000001</v>
          </cell>
          <cell r="BW10">
            <v>136057.24559600002</v>
          </cell>
          <cell r="BX10">
            <v>140819.24919186</v>
          </cell>
          <cell r="BY10">
            <v>144220.68033176003</v>
          </cell>
          <cell r="BZ10">
            <v>158224.50839197391</v>
          </cell>
          <cell r="CA10">
            <v>26153.834800000004</v>
          </cell>
          <cell r="CB10">
            <v>21</v>
          </cell>
          <cell r="CC10">
            <v>112434</v>
          </cell>
          <cell r="CD10">
            <v>0.5</v>
          </cell>
          <cell r="CE10">
            <v>56217</v>
          </cell>
          <cell r="CF10">
            <v>0.5</v>
          </cell>
          <cell r="CG10">
            <v>82370.834800000011</v>
          </cell>
          <cell r="CH10">
            <v>1969</v>
          </cell>
          <cell r="CI10">
            <v>125</v>
          </cell>
          <cell r="CJ10">
            <v>0.03</v>
          </cell>
          <cell r="CK10">
            <v>2607.1080000000002</v>
          </cell>
          <cell r="CL10">
            <v>93204.111000000004</v>
          </cell>
          <cell r="CM10">
            <v>96000.234330000007</v>
          </cell>
          <cell r="CN10">
            <v>99360.24253155</v>
          </cell>
          <cell r="CO10">
            <v>96960.236673300009</v>
          </cell>
          <cell r="CP10">
            <v>101357.38340643416</v>
          </cell>
          <cell r="CR10">
            <v>21</v>
          </cell>
          <cell r="CS10">
            <v>0.3</v>
          </cell>
          <cell r="CT10">
            <v>5000</v>
          </cell>
          <cell r="CU10">
            <v>5000</v>
          </cell>
          <cell r="CV10">
            <v>5150</v>
          </cell>
          <cell r="CW10">
            <v>5330.25</v>
          </cell>
          <cell r="CX10">
            <v>5175.7499999999991</v>
          </cell>
          <cell r="CY10">
            <v>5383.6857562499981</v>
          </cell>
          <cell r="CZ10">
            <v>0</v>
          </cell>
          <cell r="DA10" t="str">
            <v>N</v>
          </cell>
          <cell r="DB10">
            <v>2095</v>
          </cell>
          <cell r="DC10">
            <v>2095</v>
          </cell>
          <cell r="DD10">
            <v>8760</v>
          </cell>
          <cell r="DE10">
            <v>9022.8000000000011</v>
          </cell>
          <cell r="DF10">
            <v>9338.598</v>
          </cell>
          <cell r="DG10" t="str">
            <v>Yes</v>
          </cell>
          <cell r="DH10">
            <v>6665</v>
          </cell>
          <cell r="DI10">
            <v>3</v>
          </cell>
          <cell r="DJ10">
            <v>0.03</v>
          </cell>
          <cell r="DK10">
            <v>90407.987670000002</v>
          </cell>
          <cell r="DL10">
            <v>0</v>
          </cell>
          <cell r="DM10">
            <v>20963.561624000002</v>
          </cell>
          <cell r="DN10">
            <v>0</v>
          </cell>
          <cell r="DO10">
            <v>128131.58080400001</v>
          </cell>
          <cell r="DP10">
            <v>0</v>
          </cell>
          <cell r="DQ10">
            <v>239503.13009799999</v>
          </cell>
          <cell r="DR10">
            <v>246688.22400094001</v>
          </cell>
          <cell r="DS10">
            <v>255322.31184097289</v>
          </cell>
          <cell r="DT10">
            <v>255645.92030999181</v>
          </cell>
          <cell r="DU10">
            <v>274366.6806675354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3673.6353812849161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</row>
        <row r="11">
          <cell r="D11">
            <v>2000286514</v>
          </cell>
          <cell r="E11">
            <v>32925.57</v>
          </cell>
          <cell r="F11">
            <v>2017</v>
          </cell>
          <cell r="G11">
            <v>4.2500000000000003E-2</v>
          </cell>
          <cell r="H11">
            <v>0</v>
          </cell>
          <cell r="I11" t="str">
            <v>-</v>
          </cell>
          <cell r="J11">
            <v>0</v>
          </cell>
          <cell r="K11" t="str">
            <v>Y</v>
          </cell>
          <cell r="L11" t="str">
            <v>Y</v>
          </cell>
          <cell r="M11" t="str">
            <v>Y</v>
          </cell>
          <cell r="N11">
            <v>39430.1008</v>
          </cell>
          <cell r="P11">
            <v>0</v>
          </cell>
          <cell r="Q11">
            <v>3737</v>
          </cell>
          <cell r="R11">
            <v>2017</v>
          </cell>
          <cell r="S11">
            <v>0</v>
          </cell>
          <cell r="W11" t="str">
            <v>Academic</v>
          </cell>
          <cell r="X11" t="str">
            <v>Large</v>
          </cell>
          <cell r="Y11" t="str">
            <v>Custom 1</v>
          </cell>
          <cell r="Z11" t="str">
            <v>Small</v>
          </cell>
          <cell r="AA11">
            <v>1399.3367250000001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1399.3367250000001</v>
          </cell>
          <cell r="AH11">
            <v>34324.906725000001</v>
          </cell>
          <cell r="AI11">
            <v>0</v>
          </cell>
          <cell r="AJ11">
            <v>4801.9043999999994</v>
          </cell>
          <cell r="AK11">
            <v>9707.8675999999996</v>
          </cell>
          <cell r="AL11">
            <v>23056.624</v>
          </cell>
          <cell r="AM11">
            <v>1863.7048</v>
          </cell>
          <cell r="AN11">
            <v>4801.9043999999994</v>
          </cell>
          <cell r="AO11">
            <v>3</v>
          </cell>
          <cell r="AP11">
            <v>36</v>
          </cell>
          <cell r="AQ11">
            <v>76970</v>
          </cell>
          <cell r="AR11">
            <v>0.7</v>
          </cell>
          <cell r="AS11">
            <v>23091.000000000004</v>
          </cell>
          <cell r="AT11">
            <v>0.7</v>
          </cell>
          <cell r="AU11">
            <v>27892.904400000003</v>
          </cell>
          <cell r="AV11">
            <v>28729.691532000004</v>
          </cell>
          <cell r="AW11">
            <v>29735.230735620004</v>
          </cell>
          <cell r="AX11">
            <v>28873.339989660002</v>
          </cell>
          <cell r="AY11">
            <v>30033.326423744587</v>
          </cell>
          <cell r="AZ11">
            <v>9707.8675999999996</v>
          </cell>
          <cell r="BA11">
            <v>22</v>
          </cell>
          <cell r="BB11">
            <v>23</v>
          </cell>
          <cell r="BC11">
            <v>18016</v>
          </cell>
          <cell r="BD11">
            <v>0.7</v>
          </cell>
          <cell r="BE11">
            <v>5404.8000000000011</v>
          </cell>
          <cell r="BF11">
            <v>0.7</v>
          </cell>
          <cell r="BG11">
            <v>15112.667600000001</v>
          </cell>
          <cell r="BH11">
            <v>15566.047628</v>
          </cell>
          <cell r="BI11">
            <v>16110.859294979999</v>
          </cell>
          <cell r="BJ11">
            <v>15643.877866139999</v>
          </cell>
          <cell r="BK11">
            <v>16272.370659412172</v>
          </cell>
          <cell r="BL11">
            <v>23056.624</v>
          </cell>
          <cell r="BM11">
            <v>3</v>
          </cell>
          <cell r="BN11">
            <v>1</v>
          </cell>
          <cell r="BO11">
            <v>0</v>
          </cell>
          <cell r="BP11">
            <v>0</v>
          </cell>
          <cell r="BQ11">
            <v>42</v>
          </cell>
          <cell r="BR11">
            <v>281962</v>
          </cell>
          <cell r="BS11">
            <v>0.5</v>
          </cell>
          <cell r="BT11">
            <v>140981</v>
          </cell>
          <cell r="BU11">
            <v>0.5</v>
          </cell>
          <cell r="BV11">
            <v>164037.62400000001</v>
          </cell>
          <cell r="BW11">
            <v>168958.75272000002</v>
          </cell>
          <cell r="BX11">
            <v>174872.30906520001</v>
          </cell>
          <cell r="BY11">
            <v>179096.27788320003</v>
          </cell>
          <cell r="BZ11">
            <v>196486.52646565877</v>
          </cell>
          <cell r="CA11">
            <v>18079.339599999999</v>
          </cell>
          <cell r="CB11">
            <v>28</v>
          </cell>
          <cell r="CC11">
            <v>177762</v>
          </cell>
          <cell r="CD11">
            <v>0.5</v>
          </cell>
          <cell r="CE11">
            <v>88881</v>
          </cell>
          <cell r="CF11">
            <v>0.5</v>
          </cell>
          <cell r="CG11">
            <v>106960.33960000001</v>
          </cell>
          <cell r="CH11">
            <v>1969</v>
          </cell>
          <cell r="CI11">
            <v>125</v>
          </cell>
          <cell r="CJ11">
            <v>0.03</v>
          </cell>
          <cell r="CK11">
            <v>987.76709999999991</v>
          </cell>
          <cell r="CL11">
            <v>35312.673824999998</v>
          </cell>
          <cell r="CM11">
            <v>36372.054039750001</v>
          </cell>
          <cell r="CN11">
            <v>37645.075931141248</v>
          </cell>
          <cell r="CO11">
            <v>36735.774580147503</v>
          </cell>
          <cell r="CP11">
            <v>38401.74195735719</v>
          </cell>
          <cell r="CR11">
            <v>21</v>
          </cell>
          <cell r="CS11">
            <v>0.3</v>
          </cell>
          <cell r="CT11">
            <v>5000</v>
          </cell>
          <cell r="CU11">
            <v>5000</v>
          </cell>
          <cell r="CV11">
            <v>5150</v>
          </cell>
          <cell r="CW11">
            <v>5330.25</v>
          </cell>
          <cell r="CX11">
            <v>5175.7499999999991</v>
          </cell>
          <cell r="CY11">
            <v>5383.6857562499981</v>
          </cell>
          <cell r="CZ11">
            <v>1863.7048</v>
          </cell>
          <cell r="DA11" t="str">
            <v>Y</v>
          </cell>
          <cell r="DB11">
            <v>0</v>
          </cell>
          <cell r="DC11">
            <v>0</v>
          </cell>
          <cell r="DD11">
            <v>1863.7048</v>
          </cell>
          <cell r="DE11">
            <v>1919.6159440000001</v>
          </cell>
          <cell r="DF11">
            <v>1986.80250204</v>
          </cell>
          <cell r="DG11" t="str">
            <v>No</v>
          </cell>
          <cell r="DH11">
            <v>0</v>
          </cell>
          <cell r="DI11">
            <v>5</v>
          </cell>
          <cell r="DJ11">
            <v>0.05</v>
          </cell>
          <cell r="DK11">
            <v>33547.040133749993</v>
          </cell>
          <cell r="DL11">
            <v>0</v>
          </cell>
          <cell r="DM11">
            <v>26498.259180000001</v>
          </cell>
          <cell r="DN11">
            <v>14357.03422</v>
          </cell>
          <cell r="DO11">
            <v>155835.74280000001</v>
          </cell>
          <cell r="DP11">
            <v>1770.51956</v>
          </cell>
          <cell r="DQ11">
            <v>232008.59589374997</v>
          </cell>
          <cell r="DR11">
            <v>238968.85377056248</v>
          </cell>
          <cell r="DS11">
            <v>247332.76365253216</v>
          </cell>
          <cell r="DT11">
            <v>249155.44194999011</v>
          </cell>
          <cell r="DU11">
            <v>269021.72960780206</v>
          </cell>
          <cell r="DV11">
            <v>28602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</row>
        <row r="12">
          <cell r="D12">
            <v>3000172976</v>
          </cell>
          <cell r="E12">
            <v>20308.41</v>
          </cell>
          <cell r="F12">
            <v>2017</v>
          </cell>
          <cell r="G12">
            <v>4.2500000000000003E-2</v>
          </cell>
          <cell r="H12">
            <v>7160</v>
          </cell>
          <cell r="I12">
            <v>2017</v>
          </cell>
          <cell r="J12">
            <v>4.2500000000000003E-2</v>
          </cell>
          <cell r="K12" t="str">
            <v>Y</v>
          </cell>
          <cell r="L12" t="str">
            <v>Y</v>
          </cell>
          <cell r="M12" t="str">
            <v>Y</v>
          </cell>
          <cell r="N12">
            <v>24590.614399999999</v>
          </cell>
          <cell r="P12">
            <v>0</v>
          </cell>
          <cell r="Q12">
            <v>3759</v>
          </cell>
          <cell r="R12">
            <v>2017</v>
          </cell>
          <cell r="S12">
            <v>0</v>
          </cell>
          <cell r="W12" t="str">
            <v>Academic</v>
          </cell>
          <cell r="X12" t="str">
            <v>Large</v>
          </cell>
          <cell r="Y12" t="str">
            <v>Custom 1</v>
          </cell>
          <cell r="Z12" t="str">
            <v>Small</v>
          </cell>
          <cell r="AA12">
            <v>863.10742500000003</v>
          </cell>
          <cell r="AB12">
            <v>304.3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1167.4074250000001</v>
          </cell>
          <cell r="AH12">
            <v>21171.517424999998</v>
          </cell>
          <cell r="AI12">
            <v>7464.3</v>
          </cell>
          <cell r="AJ12">
            <v>3221.1459999999997</v>
          </cell>
          <cell r="AK12">
            <v>1745.6155999999999</v>
          </cell>
          <cell r="AL12">
            <v>16828.295599999998</v>
          </cell>
          <cell r="AM12">
            <v>2795.5571999999997</v>
          </cell>
          <cell r="AN12">
            <v>3221.1459999999997</v>
          </cell>
          <cell r="AO12">
            <v>2</v>
          </cell>
          <cell r="AP12">
            <v>37</v>
          </cell>
          <cell r="AQ12">
            <v>79559</v>
          </cell>
          <cell r="AR12">
            <v>0.7</v>
          </cell>
          <cell r="AS12">
            <v>23867.700000000004</v>
          </cell>
          <cell r="AT12">
            <v>0.7</v>
          </cell>
          <cell r="AU12">
            <v>27088.846000000005</v>
          </cell>
          <cell r="AV12">
            <v>27901.511380000007</v>
          </cell>
          <cell r="AW12">
            <v>28878.064278300004</v>
          </cell>
          <cell r="AX12">
            <v>28041.018936900004</v>
          </cell>
          <cell r="AY12">
            <v>29167.566872689953</v>
          </cell>
          <cell r="AZ12">
            <v>1745.6155999999999</v>
          </cell>
          <cell r="BA12">
            <v>3</v>
          </cell>
          <cell r="BB12">
            <v>42</v>
          </cell>
          <cell r="BC12">
            <v>32954</v>
          </cell>
          <cell r="BD12">
            <v>0.8</v>
          </cell>
          <cell r="BE12">
            <v>6590.7999999999984</v>
          </cell>
          <cell r="BF12">
            <v>0.8</v>
          </cell>
          <cell r="BG12">
            <v>8336.4155999999984</v>
          </cell>
          <cell r="BH12">
            <v>8586.5080679999992</v>
          </cell>
          <cell r="BI12">
            <v>8887.035850379998</v>
          </cell>
          <cell r="BJ12">
            <v>8629.440608339999</v>
          </cell>
          <cell r="BK12">
            <v>8976.1283847800569</v>
          </cell>
          <cell r="BL12">
            <v>16828.295599999998</v>
          </cell>
          <cell r="BM12">
            <v>2</v>
          </cell>
          <cell r="BN12">
            <v>0</v>
          </cell>
          <cell r="BO12">
            <v>0</v>
          </cell>
          <cell r="BP12">
            <v>0</v>
          </cell>
          <cell r="BQ12">
            <v>44</v>
          </cell>
          <cell r="BR12">
            <v>297353</v>
          </cell>
          <cell r="BS12">
            <v>0.5</v>
          </cell>
          <cell r="BT12">
            <v>148676.5</v>
          </cell>
          <cell r="BU12">
            <v>0.5</v>
          </cell>
          <cell r="BV12">
            <v>165504.79560000001</v>
          </cell>
          <cell r="BW12">
            <v>170469.93946800003</v>
          </cell>
          <cell r="BX12">
            <v>176436.38734938001</v>
          </cell>
          <cell r="BY12">
            <v>180698.13583608004</v>
          </cell>
          <cell r="BZ12">
            <v>198243.92482576342</v>
          </cell>
          <cell r="CA12">
            <v>16828.295599999998</v>
          </cell>
          <cell r="CB12">
            <v>29</v>
          </cell>
          <cell r="CC12">
            <v>185434</v>
          </cell>
          <cell r="CD12">
            <v>0.5</v>
          </cell>
          <cell r="CE12">
            <v>92717</v>
          </cell>
          <cell r="CF12">
            <v>0.5</v>
          </cell>
          <cell r="CG12">
            <v>109545.2956</v>
          </cell>
          <cell r="CH12">
            <v>1969</v>
          </cell>
          <cell r="CI12">
            <v>125</v>
          </cell>
          <cell r="CJ12">
            <v>0.03</v>
          </cell>
          <cell r="CK12">
            <v>609.25229999999999</v>
          </cell>
          <cell r="CL12">
            <v>21780.769724999998</v>
          </cell>
          <cell r="CM12">
            <v>22434.192816749997</v>
          </cell>
          <cell r="CN12">
            <v>23219.389565336245</v>
          </cell>
          <cell r="CO12">
            <v>22658.534744917499</v>
          </cell>
          <cell r="CP12">
            <v>23686.099295599506</v>
          </cell>
          <cell r="CQ12">
            <v>21</v>
          </cell>
          <cell r="CR12">
            <v>0</v>
          </cell>
          <cell r="CS12">
            <v>0</v>
          </cell>
          <cell r="CT12">
            <v>0</v>
          </cell>
          <cell r="CU12">
            <v>7464.3</v>
          </cell>
          <cell r="CV12">
            <v>7688.2290000000003</v>
          </cell>
          <cell r="CW12">
            <v>7957.3170149999996</v>
          </cell>
          <cell r="CX12">
            <v>7726.6701449999991</v>
          </cell>
          <cell r="CY12">
            <v>8037.0891180753724</v>
          </cell>
          <cell r="CZ12">
            <v>2795.5571999999997</v>
          </cell>
          <cell r="DA12" t="str">
            <v>Y</v>
          </cell>
          <cell r="DB12">
            <v>0</v>
          </cell>
          <cell r="DC12">
            <v>0</v>
          </cell>
          <cell r="DD12">
            <v>9460.5571999999993</v>
          </cell>
          <cell r="DE12">
            <v>9744.3739159999986</v>
          </cell>
          <cell r="DF12">
            <v>10085.427003059998</v>
          </cell>
          <cell r="DG12" t="str">
            <v>Yes</v>
          </cell>
          <cell r="DH12">
            <v>6665</v>
          </cell>
          <cell r="DI12">
            <v>6</v>
          </cell>
          <cell r="DJ12">
            <v>0.05</v>
          </cell>
          <cell r="DK12">
            <v>20691.731238749999</v>
          </cell>
          <cell r="DL12">
            <v>7091.085</v>
          </cell>
          <cell r="DM12">
            <v>25734.403700000003</v>
          </cell>
          <cell r="DN12">
            <v>7919.5948199999984</v>
          </cell>
          <cell r="DO12">
            <v>157229.55582000001</v>
          </cell>
          <cell r="DP12">
            <v>8987.5293399999991</v>
          </cell>
          <cell r="DQ12">
            <v>227653.89991875002</v>
          </cell>
          <cell r="DR12">
            <v>234483.51691631251</v>
          </cell>
          <cell r="DS12">
            <v>242690.44000838345</v>
          </cell>
          <cell r="DT12">
            <v>244623.26547787563</v>
          </cell>
          <cell r="DU12">
            <v>264286.42372496985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</row>
        <row r="13">
          <cell r="D13">
            <v>2000159899</v>
          </cell>
          <cell r="E13">
            <v>456315.33</v>
          </cell>
          <cell r="F13">
            <v>2017</v>
          </cell>
          <cell r="G13">
            <v>4.2500000000000003E-2</v>
          </cell>
          <cell r="H13">
            <v>0</v>
          </cell>
          <cell r="I13" t="str">
            <v>-</v>
          </cell>
          <cell r="J13">
            <v>0</v>
          </cell>
          <cell r="K13" t="str">
            <v>Y</v>
          </cell>
          <cell r="L13" t="str">
            <v>Y</v>
          </cell>
          <cell r="M13" t="str">
            <v>Y</v>
          </cell>
          <cell r="N13">
            <v>123409.06</v>
          </cell>
          <cell r="P13">
            <v>0</v>
          </cell>
          <cell r="Q13">
            <v>3764</v>
          </cell>
          <cell r="R13">
            <v>2017</v>
          </cell>
          <cell r="S13">
            <v>0</v>
          </cell>
          <cell r="W13" t="str">
            <v>Academic</v>
          </cell>
          <cell r="X13" t="str">
            <v>Large</v>
          </cell>
          <cell r="Y13" t="str">
            <v>Large</v>
          </cell>
          <cell r="Z13" t="str">
            <v>Small</v>
          </cell>
          <cell r="AA13">
            <v>19393.401525000001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19393.401525000001</v>
          </cell>
          <cell r="AH13">
            <v>475708.73152500001</v>
          </cell>
          <cell r="AI13">
            <v>0</v>
          </cell>
          <cell r="AJ13">
            <v>25897.78</v>
          </cell>
          <cell r="AK13">
            <v>2817.7720000000004</v>
          </cell>
          <cell r="AL13">
            <v>94693.508000000002</v>
          </cell>
          <cell r="AM13">
            <v>0</v>
          </cell>
          <cell r="AN13">
            <v>25897.78</v>
          </cell>
          <cell r="AO13">
            <v>15</v>
          </cell>
          <cell r="AP13">
            <v>24</v>
          </cell>
          <cell r="AQ13">
            <v>36447</v>
          </cell>
          <cell r="AR13">
            <v>0.6</v>
          </cell>
          <cell r="AS13">
            <v>14578.800000000001</v>
          </cell>
          <cell r="AT13">
            <v>0.59999999999999987</v>
          </cell>
          <cell r="AU13">
            <v>40476.58</v>
          </cell>
          <cell r="AV13">
            <v>41690.877400000005</v>
          </cell>
          <cell r="AW13">
            <v>43150.058109000005</v>
          </cell>
          <cell r="AX13">
            <v>41899.331787000003</v>
          </cell>
          <cell r="AY13">
            <v>43582.63744154272</v>
          </cell>
          <cell r="AZ13">
            <v>2817.7720000000004</v>
          </cell>
          <cell r="BA13">
            <v>5</v>
          </cell>
          <cell r="BB13">
            <v>40</v>
          </cell>
          <cell r="BC13">
            <v>31358</v>
          </cell>
          <cell r="BD13">
            <v>0.75</v>
          </cell>
          <cell r="BE13">
            <v>7839.5</v>
          </cell>
          <cell r="BF13">
            <v>0.75</v>
          </cell>
          <cell r="BG13">
            <v>10657.272000000001</v>
          </cell>
          <cell r="BH13">
            <v>10976.990160000001</v>
          </cell>
          <cell r="BI13">
            <v>11361.1848156</v>
          </cell>
          <cell r="BJ13">
            <v>11031.8751108</v>
          </cell>
          <cell r="BK13">
            <v>11475.080693376387</v>
          </cell>
          <cell r="BL13">
            <v>94693.508000000002</v>
          </cell>
          <cell r="BM13">
            <v>25</v>
          </cell>
          <cell r="BN13">
            <v>3</v>
          </cell>
          <cell r="BO13">
            <v>1</v>
          </cell>
          <cell r="BP13">
            <v>1</v>
          </cell>
          <cell r="BQ13">
            <v>16</v>
          </cell>
          <cell r="BR13">
            <v>94375</v>
          </cell>
          <cell r="BS13">
            <v>0.4</v>
          </cell>
          <cell r="BT13">
            <v>56625</v>
          </cell>
          <cell r="BU13">
            <v>0.4</v>
          </cell>
          <cell r="BV13">
            <v>151318.508</v>
          </cell>
          <cell r="BW13">
            <v>155858.06324000002</v>
          </cell>
          <cell r="BX13">
            <v>161313.09545340002</v>
          </cell>
          <cell r="BY13">
            <v>165209.54703440002</v>
          </cell>
          <cell r="BZ13">
            <v>181251.39405144026</v>
          </cell>
          <cell r="CA13">
            <v>77899.119200000016</v>
          </cell>
          <cell r="CB13">
            <v>6</v>
          </cell>
          <cell r="CC13">
            <v>30447</v>
          </cell>
          <cell r="CD13">
            <v>0.35</v>
          </cell>
          <cell r="CE13">
            <v>19790.55</v>
          </cell>
          <cell r="CF13">
            <v>0.35000000000000003</v>
          </cell>
          <cell r="CG13">
            <v>97689.669200000018</v>
          </cell>
          <cell r="CH13">
            <v>1969</v>
          </cell>
          <cell r="CI13">
            <v>125</v>
          </cell>
          <cell r="CJ13">
            <v>0.03</v>
          </cell>
          <cell r="CK13">
            <v>13689.4599</v>
          </cell>
          <cell r="CL13">
            <v>489398.19142500003</v>
          </cell>
          <cell r="CM13">
            <v>504080.13716775004</v>
          </cell>
          <cell r="CN13">
            <v>521722.94196862128</v>
          </cell>
          <cell r="CO13">
            <v>509120.93853942753</v>
          </cell>
          <cell r="CP13">
            <v>532209.57310219051</v>
          </cell>
          <cell r="CR13">
            <v>21</v>
          </cell>
          <cell r="CS13">
            <v>0.3</v>
          </cell>
          <cell r="CT13">
            <v>5000</v>
          </cell>
          <cell r="CU13">
            <v>5000</v>
          </cell>
          <cell r="CV13">
            <v>5150</v>
          </cell>
          <cell r="CW13">
            <v>5330.25</v>
          </cell>
          <cell r="CX13">
            <v>5175.7499999999991</v>
          </cell>
          <cell r="CY13">
            <v>5383.6857562499981</v>
          </cell>
          <cell r="CZ13">
            <v>0</v>
          </cell>
          <cell r="DA13" t="str">
            <v>N</v>
          </cell>
          <cell r="DB13">
            <v>2095</v>
          </cell>
          <cell r="DC13">
            <v>2095</v>
          </cell>
          <cell r="DD13">
            <v>8760</v>
          </cell>
          <cell r="DE13">
            <v>9022.8000000000011</v>
          </cell>
          <cell r="DF13">
            <v>9338.598</v>
          </cell>
          <cell r="DG13" t="str">
            <v>Yes</v>
          </cell>
          <cell r="DH13">
            <v>6665</v>
          </cell>
          <cell r="DI13">
            <v>4</v>
          </cell>
          <cell r="DJ13">
            <v>0.04</v>
          </cell>
          <cell r="DK13">
            <v>469822.263768</v>
          </cell>
          <cell r="DL13">
            <v>0</v>
          </cell>
          <cell r="DM13">
            <v>38857.516799999998</v>
          </cell>
          <cell r="DN13">
            <v>10230.98112</v>
          </cell>
          <cell r="DO13">
            <v>145265.76767999999</v>
          </cell>
          <cell r="DP13">
            <v>0</v>
          </cell>
          <cell r="DQ13">
            <v>664176.52936799999</v>
          </cell>
          <cell r="DR13">
            <v>684101.82524904003</v>
          </cell>
          <cell r="DS13">
            <v>708045.38913275627</v>
          </cell>
          <cell r="DT13">
            <v>698171.22477276239</v>
          </cell>
          <cell r="DU13">
            <v>737777.93787700788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</row>
        <row r="14">
          <cell r="D14">
            <v>2000350150</v>
          </cell>
          <cell r="E14">
            <v>31920.95</v>
          </cell>
          <cell r="F14">
            <v>2017</v>
          </cell>
          <cell r="G14">
            <v>4.2500000000000003E-2</v>
          </cell>
          <cell r="H14">
            <v>0</v>
          </cell>
          <cell r="I14" t="str">
            <v>-</v>
          </cell>
          <cell r="J14">
            <v>0</v>
          </cell>
          <cell r="K14" t="str">
            <v>Y</v>
          </cell>
          <cell r="L14" t="str">
            <v>Y</v>
          </cell>
          <cell r="M14" t="str">
            <v>Y</v>
          </cell>
          <cell r="N14">
            <v>7471.1880000000001</v>
          </cell>
          <cell r="P14">
            <v>945.87407462686565</v>
          </cell>
          <cell r="Q14">
            <v>3804</v>
          </cell>
          <cell r="R14">
            <v>2017</v>
          </cell>
          <cell r="S14">
            <v>0</v>
          </cell>
          <cell r="W14" t="str">
            <v>Academic</v>
          </cell>
          <cell r="X14" t="str">
            <v>Medium</v>
          </cell>
          <cell r="Y14" t="str">
            <v>Medium</v>
          </cell>
          <cell r="Z14" t="str">
            <v>Small</v>
          </cell>
          <cell r="AA14">
            <v>1356.6403750000002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1356.6403750000002</v>
          </cell>
          <cell r="AH14">
            <v>33277.590375</v>
          </cell>
          <cell r="AI14">
            <v>0</v>
          </cell>
          <cell r="AJ14">
            <v>0</v>
          </cell>
          <cell r="AK14">
            <v>0</v>
          </cell>
          <cell r="AL14">
            <v>7471.1880000000001</v>
          </cell>
          <cell r="AM14">
            <v>0</v>
          </cell>
          <cell r="AN14">
            <v>0</v>
          </cell>
          <cell r="AO14">
            <v>0</v>
          </cell>
          <cell r="AP14">
            <v>39</v>
          </cell>
          <cell r="AQ14">
            <v>70903</v>
          </cell>
          <cell r="AR14">
            <v>0.75</v>
          </cell>
          <cell r="AS14">
            <v>17725.75</v>
          </cell>
          <cell r="AT14">
            <v>0.75</v>
          </cell>
          <cell r="AU14">
            <v>17725.75</v>
          </cell>
          <cell r="AV14">
            <v>18257.522499999999</v>
          </cell>
          <cell r="AW14">
            <v>18896.535787499997</v>
          </cell>
          <cell r="AX14">
            <v>18348.810112499996</v>
          </cell>
          <cell r="AY14">
            <v>19085.973558769678</v>
          </cell>
          <cell r="AZ14">
            <v>0</v>
          </cell>
          <cell r="BA14">
            <v>0</v>
          </cell>
          <cell r="BB14">
            <v>45</v>
          </cell>
          <cell r="BC14">
            <v>35464</v>
          </cell>
          <cell r="BD14">
            <v>0.8</v>
          </cell>
          <cell r="BE14">
            <v>7092.7999999999984</v>
          </cell>
          <cell r="BF14">
            <v>0.8</v>
          </cell>
          <cell r="BG14">
            <v>7092.7999999999984</v>
          </cell>
          <cell r="BH14">
            <v>7305.5839999999989</v>
          </cell>
          <cell r="BI14">
            <v>7561.2794399999984</v>
          </cell>
          <cell r="BJ14">
            <v>7342.1119199999985</v>
          </cell>
          <cell r="BK14">
            <v>7637.081266385997</v>
          </cell>
          <cell r="BL14">
            <v>7471.1880000000001</v>
          </cell>
          <cell r="BM14">
            <v>1</v>
          </cell>
          <cell r="BN14">
            <v>0</v>
          </cell>
          <cell r="BO14">
            <v>0</v>
          </cell>
          <cell r="BP14">
            <v>0</v>
          </cell>
          <cell r="BQ14">
            <v>45</v>
          </cell>
          <cell r="BR14">
            <v>216843</v>
          </cell>
          <cell r="BS14">
            <v>0.55000000000000004</v>
          </cell>
          <cell r="BT14">
            <v>97579.349999999991</v>
          </cell>
          <cell r="BU14">
            <v>0.55000000000000004</v>
          </cell>
          <cell r="BV14">
            <v>105050.53799999999</v>
          </cell>
          <cell r="BW14">
            <v>108202.05413999999</v>
          </cell>
          <cell r="BX14">
            <v>111989.12603489998</v>
          </cell>
          <cell r="BY14">
            <v>114694.1773884</v>
          </cell>
          <cell r="BZ14">
            <v>125830.98201281363</v>
          </cell>
          <cell r="CA14">
            <v>7471.1880000000001</v>
          </cell>
          <cell r="CB14">
            <v>30</v>
          </cell>
          <cell r="CC14">
            <v>136817</v>
          </cell>
          <cell r="CD14">
            <v>0.55000000000000004</v>
          </cell>
          <cell r="CE14">
            <v>61567.649999999994</v>
          </cell>
          <cell r="CF14">
            <v>0.55000000000000004</v>
          </cell>
          <cell r="CG14">
            <v>69038.837999999989</v>
          </cell>
          <cell r="CH14">
            <v>1969</v>
          </cell>
          <cell r="CI14">
            <v>125</v>
          </cell>
          <cell r="CJ14">
            <v>0.03</v>
          </cell>
          <cell r="CK14">
            <v>957.62850000000003</v>
          </cell>
          <cell r="CL14">
            <v>34235.218874999999</v>
          </cell>
          <cell r="CM14">
            <v>35262.27544125</v>
          </cell>
          <cell r="CN14">
            <v>36496.455081693748</v>
          </cell>
          <cell r="CO14">
            <v>35614.898195662499</v>
          </cell>
          <cell r="CP14">
            <v>37230.033828835789</v>
          </cell>
          <cell r="CR14">
            <v>21</v>
          </cell>
          <cell r="CS14">
            <v>0.3</v>
          </cell>
          <cell r="CT14">
            <v>5000</v>
          </cell>
          <cell r="CU14">
            <v>5000</v>
          </cell>
          <cell r="CV14">
            <v>5150</v>
          </cell>
          <cell r="CW14">
            <v>5330.25</v>
          </cell>
          <cell r="CX14">
            <v>5175.7499999999991</v>
          </cell>
          <cell r="CY14">
            <v>5383.6857562499981</v>
          </cell>
          <cell r="CZ14">
            <v>0</v>
          </cell>
          <cell r="DA14" t="str">
            <v>N</v>
          </cell>
          <cell r="DB14">
            <v>1572</v>
          </cell>
          <cell r="DC14">
            <v>1572</v>
          </cell>
          <cell r="DD14">
            <v>8237</v>
          </cell>
          <cell r="DE14">
            <v>8484.11</v>
          </cell>
          <cell r="DF14">
            <v>8781.0538500000002</v>
          </cell>
          <cell r="DG14" t="str">
            <v>Yes</v>
          </cell>
          <cell r="DH14">
            <v>6665</v>
          </cell>
          <cell r="DI14">
            <v>2</v>
          </cell>
          <cell r="DJ14">
            <v>0</v>
          </cell>
          <cell r="DK14">
            <v>34235.218874999999</v>
          </cell>
          <cell r="DL14">
            <v>0</v>
          </cell>
          <cell r="DM14">
            <v>0</v>
          </cell>
          <cell r="DN14">
            <v>0</v>
          </cell>
          <cell r="DO14">
            <v>105050.53799999999</v>
          </cell>
          <cell r="DP14">
            <v>0</v>
          </cell>
          <cell r="DQ14">
            <v>139285.75687499999</v>
          </cell>
          <cell r="DR14">
            <v>143464.32958125</v>
          </cell>
          <cell r="DS14">
            <v>148485.58111659373</v>
          </cell>
          <cell r="DT14">
            <v>150309.07558406249</v>
          </cell>
          <cell r="DU14">
            <v>163061.01584164944</v>
          </cell>
          <cell r="DV14">
            <v>0</v>
          </cell>
          <cell r="DW14">
            <v>0</v>
          </cell>
          <cell r="DX14">
            <v>945.87407462686565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</row>
        <row r="15">
          <cell r="D15">
            <v>3000175634</v>
          </cell>
          <cell r="E15">
            <v>74729.88</v>
          </cell>
          <cell r="F15">
            <v>2017</v>
          </cell>
          <cell r="G15">
            <v>4.2500000000000003E-2</v>
          </cell>
          <cell r="H15">
            <v>27469</v>
          </cell>
          <cell r="I15">
            <v>2016</v>
          </cell>
          <cell r="J15">
            <v>0</v>
          </cell>
          <cell r="K15" t="str">
            <v>Y</v>
          </cell>
          <cell r="L15" t="str">
            <v>N/A</v>
          </cell>
          <cell r="M15" t="str">
            <v>N</v>
          </cell>
          <cell r="N15">
            <v>8881.2432000000008</v>
          </cell>
          <cell r="P15">
            <v>0</v>
          </cell>
          <cell r="Q15">
            <v>4159</v>
          </cell>
          <cell r="R15">
            <v>2017</v>
          </cell>
          <cell r="S15">
            <v>0</v>
          </cell>
          <cell r="W15" t="str">
            <v>Academic</v>
          </cell>
          <cell r="X15" t="str">
            <v>Custom 1</v>
          </cell>
          <cell r="Y15" t="str">
            <v>Large</v>
          </cell>
          <cell r="Z15" t="str">
            <v>Small</v>
          </cell>
          <cell r="AA15">
            <v>3176.0199000000002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3176.0199000000002</v>
          </cell>
          <cell r="AH15">
            <v>77905.899900000004</v>
          </cell>
          <cell r="AI15">
            <v>27469</v>
          </cell>
          <cell r="AJ15">
            <v>3714.5483999999997</v>
          </cell>
          <cell r="AK15">
            <v>423.25040000000001</v>
          </cell>
          <cell r="AL15">
            <v>4743.4444000000003</v>
          </cell>
          <cell r="AM15">
            <v>0</v>
          </cell>
          <cell r="AN15">
            <v>3714.5483999999997</v>
          </cell>
          <cell r="AO15">
            <v>3</v>
          </cell>
          <cell r="AP15">
            <v>36</v>
          </cell>
          <cell r="AQ15">
            <v>72844</v>
          </cell>
          <cell r="AR15">
            <v>0.7</v>
          </cell>
          <cell r="AS15">
            <v>21853.200000000004</v>
          </cell>
          <cell r="AT15">
            <v>0.7</v>
          </cell>
          <cell r="AU15">
            <v>25567.748400000004</v>
          </cell>
          <cell r="AV15">
            <v>26334.780852000004</v>
          </cell>
          <cell r="AW15">
            <v>27256.498181820003</v>
          </cell>
          <cell r="AX15">
            <v>26466.454756260002</v>
          </cell>
          <cell r="AY15">
            <v>27529.74457609274</v>
          </cell>
          <cell r="AZ15">
            <v>423.25040000000001</v>
          </cell>
          <cell r="BA15">
            <v>1</v>
          </cell>
          <cell r="BB15">
            <v>44</v>
          </cell>
          <cell r="BC15">
            <v>34861</v>
          </cell>
          <cell r="BD15">
            <v>0.8</v>
          </cell>
          <cell r="BE15">
            <v>6972.199999999998</v>
          </cell>
          <cell r="BF15">
            <v>0.8</v>
          </cell>
          <cell r="BG15">
            <v>7395.4503999999979</v>
          </cell>
          <cell r="BH15">
            <v>7617.3139119999978</v>
          </cell>
          <cell r="BI15">
            <v>7883.9198989199967</v>
          </cell>
          <cell r="BJ15">
            <v>7655.4004815599974</v>
          </cell>
          <cell r="BK15">
            <v>7962.9561959066696</v>
          </cell>
          <cell r="BL15">
            <v>4743.4444000000003</v>
          </cell>
          <cell r="BM15">
            <v>1</v>
          </cell>
          <cell r="BN15">
            <v>0</v>
          </cell>
          <cell r="BO15">
            <v>0</v>
          </cell>
          <cell r="BP15">
            <v>0</v>
          </cell>
          <cell r="BQ15">
            <v>45</v>
          </cell>
          <cell r="BR15">
            <v>271643</v>
          </cell>
          <cell r="BS15">
            <v>0.5</v>
          </cell>
          <cell r="BT15">
            <v>135821.5</v>
          </cell>
          <cell r="BU15">
            <v>0.5</v>
          </cell>
          <cell r="BV15">
            <v>140564.94440000001</v>
          </cell>
          <cell r="BW15">
            <v>144781.89273200001</v>
          </cell>
          <cell r="BX15">
            <v>149849.25897761999</v>
          </cell>
          <cell r="BY15">
            <v>153468.80629592002</v>
          </cell>
          <cell r="BZ15">
            <v>168370.62738725383</v>
          </cell>
          <cell r="CA15">
            <v>4743.4444000000003</v>
          </cell>
          <cell r="CB15">
            <v>30</v>
          </cell>
          <cell r="CC15">
            <v>175367</v>
          </cell>
          <cell r="CD15">
            <v>0.5</v>
          </cell>
          <cell r="CE15">
            <v>87683.5</v>
          </cell>
          <cell r="CF15">
            <v>0.5</v>
          </cell>
          <cell r="CG15">
            <v>92426.944400000008</v>
          </cell>
          <cell r="CH15">
            <v>1969</v>
          </cell>
          <cell r="CI15">
            <v>125</v>
          </cell>
          <cell r="CJ15">
            <v>0.03</v>
          </cell>
          <cell r="CK15">
            <v>2241.8964000000001</v>
          </cell>
          <cell r="CL15">
            <v>80147.796300000002</v>
          </cell>
          <cell r="CM15">
            <v>82552.230189000009</v>
          </cell>
          <cell r="CN15">
            <v>85441.558245615</v>
          </cell>
          <cell r="CO15">
            <v>83377.752490890009</v>
          </cell>
          <cell r="CP15">
            <v>87158.933566351858</v>
          </cell>
          <cell r="CQ15">
            <v>21</v>
          </cell>
          <cell r="CR15">
            <v>0</v>
          </cell>
          <cell r="CS15">
            <v>0</v>
          </cell>
          <cell r="CT15">
            <v>0</v>
          </cell>
          <cell r="CU15">
            <v>27469</v>
          </cell>
          <cell r="CV15">
            <v>28293.07</v>
          </cell>
          <cell r="CW15">
            <v>29283.327449999997</v>
          </cell>
          <cell r="CX15">
            <v>28434.535349999998</v>
          </cell>
          <cell r="CY15">
            <v>29576.892807686243</v>
          </cell>
          <cell r="CZ15">
            <v>0</v>
          </cell>
          <cell r="DA15" t="str">
            <v>N</v>
          </cell>
          <cell r="DB15">
            <v>3143</v>
          </cell>
          <cell r="DC15">
            <v>3143</v>
          </cell>
          <cell r="DD15">
            <v>9808</v>
          </cell>
          <cell r="DE15">
            <v>10102.24</v>
          </cell>
          <cell r="DF15">
            <v>10455.818399999998</v>
          </cell>
          <cell r="DG15" t="str">
            <v>Yes</v>
          </cell>
          <cell r="DH15">
            <v>6665</v>
          </cell>
          <cell r="DI15">
            <v>5</v>
          </cell>
          <cell r="DJ15">
            <v>0.05</v>
          </cell>
          <cell r="DK15">
            <v>76140.406485</v>
          </cell>
          <cell r="DL15">
            <v>26095.55</v>
          </cell>
          <cell r="DM15">
            <v>24289.360980000001</v>
          </cell>
          <cell r="DN15">
            <v>7025.6778799999975</v>
          </cell>
          <cell r="DO15">
            <v>133536.69717999999</v>
          </cell>
          <cell r="DP15">
            <v>0</v>
          </cell>
          <cell r="DQ15">
            <v>267087.69252499996</v>
          </cell>
          <cell r="DR15">
            <v>275100.32330074999</v>
          </cell>
          <cell r="DS15">
            <v>284728.8346162762</v>
          </cell>
          <cell r="DT15">
            <v>284432.80190589849</v>
          </cell>
          <cell r="DU15">
            <v>304569.19680662674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</row>
        <row r="16">
          <cell r="D16">
            <v>2000599542</v>
          </cell>
          <cell r="E16">
            <v>231771.62</v>
          </cell>
          <cell r="F16">
            <v>2017</v>
          </cell>
          <cell r="G16">
            <v>4.2500000000000003E-2</v>
          </cell>
          <cell r="H16">
            <v>16915</v>
          </cell>
          <cell r="I16">
            <v>2017</v>
          </cell>
          <cell r="J16">
            <v>4.2500000000000003E-2</v>
          </cell>
          <cell r="K16" t="str">
            <v>Y</v>
          </cell>
          <cell r="L16" t="str">
            <v>Y</v>
          </cell>
          <cell r="M16" t="str">
            <v>Y</v>
          </cell>
          <cell r="N16">
            <v>78673.129600000015</v>
          </cell>
          <cell r="P16">
            <v>0</v>
          </cell>
          <cell r="Q16">
            <v>4296</v>
          </cell>
          <cell r="R16">
            <v>2017</v>
          </cell>
          <cell r="S16">
            <v>0</v>
          </cell>
          <cell r="W16" t="str">
            <v>Academic</v>
          </cell>
          <cell r="X16" t="str">
            <v>Custom 2</v>
          </cell>
          <cell r="Y16" t="str">
            <v>Custom 1</v>
          </cell>
          <cell r="Z16" t="str">
            <v>Small</v>
          </cell>
          <cell r="AA16">
            <v>9850.29385</v>
          </cell>
          <cell r="AB16">
            <v>718.88750000000005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10569.181350000001</v>
          </cell>
          <cell r="AH16">
            <v>241621.91384999998</v>
          </cell>
          <cell r="AI16">
            <v>17633.887500000001</v>
          </cell>
          <cell r="AJ16">
            <v>5380.6584000000003</v>
          </cell>
          <cell r="AK16">
            <v>2737.0971999999997</v>
          </cell>
          <cell r="AL16">
            <v>67060.635200000004</v>
          </cell>
          <cell r="AM16">
            <v>3494.7388000000001</v>
          </cell>
          <cell r="AN16">
            <v>5380.6584000000003</v>
          </cell>
          <cell r="AO16">
            <v>3</v>
          </cell>
          <cell r="AP16">
            <v>36</v>
          </cell>
          <cell r="AQ16">
            <v>75676</v>
          </cell>
          <cell r="AR16">
            <v>0.7</v>
          </cell>
          <cell r="AS16">
            <v>22702.800000000003</v>
          </cell>
          <cell r="AT16">
            <v>0.7</v>
          </cell>
          <cell r="AU16">
            <v>28083.458400000003</v>
          </cell>
          <cell r="AV16">
            <v>28925.962152000004</v>
          </cell>
          <cell r="AW16">
            <v>29938.370827320003</v>
          </cell>
          <cell r="AX16">
            <v>29070.591962760001</v>
          </cell>
          <cell r="AY16">
            <v>30238.502994863877</v>
          </cell>
          <cell r="AZ16">
            <v>2737.0971999999997</v>
          </cell>
          <cell r="BA16">
            <v>6</v>
          </cell>
          <cell r="BB16">
            <v>39</v>
          </cell>
          <cell r="BC16">
            <v>31517</v>
          </cell>
          <cell r="BD16">
            <v>0.75</v>
          </cell>
          <cell r="BE16">
            <v>7879.25</v>
          </cell>
          <cell r="BF16">
            <v>0.75</v>
          </cell>
          <cell r="BG16">
            <v>10616.3472</v>
          </cell>
          <cell r="BH16">
            <v>10934.837616000001</v>
          </cell>
          <cell r="BI16">
            <v>11317.556932559999</v>
          </cell>
          <cell r="BJ16">
            <v>10989.511804079999</v>
          </cell>
          <cell r="BK16">
            <v>11431.015440808911</v>
          </cell>
          <cell r="BL16">
            <v>67060.635200000004</v>
          </cell>
          <cell r="BM16">
            <v>16</v>
          </cell>
          <cell r="BN16">
            <v>0</v>
          </cell>
          <cell r="BO16">
            <v>0</v>
          </cell>
          <cell r="BP16">
            <v>0</v>
          </cell>
          <cell r="BQ16">
            <v>30</v>
          </cell>
          <cell r="BR16">
            <v>204750</v>
          </cell>
          <cell r="BS16">
            <v>0.45</v>
          </cell>
          <cell r="BT16">
            <v>112612.50000000001</v>
          </cell>
          <cell r="BU16">
            <v>0.44999999999999996</v>
          </cell>
          <cell r="BV16">
            <v>179673.13520000002</v>
          </cell>
          <cell r="BW16">
            <v>185063.32925600003</v>
          </cell>
          <cell r="BX16">
            <v>191540.54577996003</v>
          </cell>
          <cell r="BY16">
            <v>196167.12901136003</v>
          </cell>
          <cell r="BZ16">
            <v>215214.9572383631</v>
          </cell>
          <cell r="CA16">
            <v>67060.635200000004</v>
          </cell>
          <cell r="CB16">
            <v>15</v>
          </cell>
          <cell r="CC16">
            <v>92831</v>
          </cell>
          <cell r="CD16">
            <v>0.4</v>
          </cell>
          <cell r="CE16">
            <v>55698.6</v>
          </cell>
          <cell r="CF16">
            <v>0.4</v>
          </cell>
          <cell r="CG16">
            <v>122759.2352</v>
          </cell>
          <cell r="CH16">
            <v>1969</v>
          </cell>
          <cell r="CI16">
            <v>125</v>
          </cell>
          <cell r="CJ16">
            <v>0.03</v>
          </cell>
          <cell r="CK16">
            <v>6953.1485999999995</v>
          </cell>
          <cell r="CL16">
            <v>248575.06244999997</v>
          </cell>
          <cell r="CM16">
            <v>256032.31432349997</v>
          </cell>
          <cell r="CN16">
            <v>264993.44532482245</v>
          </cell>
          <cell r="CO16">
            <v>258592.63746673497</v>
          </cell>
          <cell r="CP16">
            <v>270319.81357585138</v>
          </cell>
          <cell r="CQ16">
            <v>5</v>
          </cell>
          <cell r="CR16">
            <v>16</v>
          </cell>
          <cell r="CS16">
            <v>0.3</v>
          </cell>
          <cell r="CT16">
            <v>5074.5</v>
          </cell>
          <cell r="CU16">
            <v>22708.387500000001</v>
          </cell>
          <cell r="CV16">
            <v>23389.639125000002</v>
          </cell>
          <cell r="CW16">
            <v>24208.276494375001</v>
          </cell>
          <cell r="CX16">
            <v>23506.587320625</v>
          </cell>
          <cell r="CY16">
            <v>24450.964466231104</v>
          </cell>
          <cell r="CZ16">
            <v>3494.7388000000001</v>
          </cell>
          <cell r="DA16" t="str">
            <v>Y</v>
          </cell>
          <cell r="DB16">
            <v>0</v>
          </cell>
          <cell r="DC16">
            <v>0</v>
          </cell>
          <cell r="DD16">
            <v>10159.738799999999</v>
          </cell>
          <cell r="DE16">
            <v>10464.530964</v>
          </cell>
          <cell r="DF16">
            <v>10830.789547739998</v>
          </cell>
          <cell r="DG16" t="str">
            <v>Yes</v>
          </cell>
          <cell r="DH16">
            <v>6665</v>
          </cell>
          <cell r="DI16">
            <v>6</v>
          </cell>
          <cell r="DJ16">
            <v>0.05</v>
          </cell>
          <cell r="DK16">
            <v>236146.30932749997</v>
          </cell>
          <cell r="DL16">
            <v>21572.968124999999</v>
          </cell>
          <cell r="DM16">
            <v>26679.285480000002</v>
          </cell>
          <cell r="DN16">
            <v>10085.529839999999</v>
          </cell>
          <cell r="DO16">
            <v>170689.47844000001</v>
          </cell>
          <cell r="DP16">
            <v>9651.7518599999985</v>
          </cell>
          <cell r="DQ16">
            <v>474825.3230725</v>
          </cell>
          <cell r="DR16">
            <v>489070.08276467497</v>
          </cell>
          <cell r="DS16">
            <v>506187.53566143854</v>
          </cell>
          <cell r="DT16">
            <v>502351.43910308206</v>
          </cell>
          <cell r="DU16">
            <v>534361.74110066541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</row>
        <row r="17">
          <cell r="D17">
            <v>2000316491</v>
          </cell>
          <cell r="E17">
            <v>106971.01</v>
          </cell>
          <cell r="F17">
            <v>2017</v>
          </cell>
          <cell r="G17">
            <v>4.2500000000000003E-2</v>
          </cell>
          <cell r="H17">
            <v>0</v>
          </cell>
          <cell r="I17" t="str">
            <v>-</v>
          </cell>
          <cell r="J17">
            <v>0</v>
          </cell>
          <cell r="K17" t="str">
            <v>Y</v>
          </cell>
          <cell r="L17" t="str">
            <v>Y</v>
          </cell>
          <cell r="M17" t="str">
            <v>Y</v>
          </cell>
          <cell r="N17">
            <v>175448.98280000003</v>
          </cell>
          <cell r="P17">
            <v>0</v>
          </cell>
          <cell r="Q17">
            <v>4315</v>
          </cell>
          <cell r="R17">
            <v>2017</v>
          </cell>
          <cell r="S17">
            <v>0</v>
          </cell>
          <cell r="W17" t="str">
            <v>Academic</v>
          </cell>
          <cell r="X17" t="str">
            <v>Custom 2</v>
          </cell>
          <cell r="Y17" t="str">
            <v>Custom 1</v>
          </cell>
          <cell r="Z17" t="str">
            <v>Small</v>
          </cell>
          <cell r="AA17">
            <v>4546.2679250000001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4546.2679250000001</v>
          </cell>
          <cell r="AH17">
            <v>111517.277925</v>
          </cell>
          <cell r="AI17">
            <v>0</v>
          </cell>
          <cell r="AJ17">
            <v>46749.292799999996</v>
          </cell>
          <cell r="AK17">
            <v>5762.9867999999997</v>
          </cell>
          <cell r="AL17">
            <v>119441.96440000004</v>
          </cell>
          <cell r="AM17">
            <v>3494.7388000000001</v>
          </cell>
          <cell r="AN17">
            <v>46749.292799999996</v>
          </cell>
          <cell r="AO17">
            <v>39</v>
          </cell>
          <cell r="AP17">
            <v>0</v>
          </cell>
          <cell r="AQ17">
            <v>0</v>
          </cell>
          <cell r="AR17">
            <v>0.55000000000000004</v>
          </cell>
          <cell r="AS17">
            <v>0</v>
          </cell>
          <cell r="AT17">
            <v>0</v>
          </cell>
          <cell r="AU17">
            <v>46749.292799999996</v>
          </cell>
          <cell r="AV17">
            <v>48151.771583999995</v>
          </cell>
          <cell r="AW17">
            <v>49837.083589439993</v>
          </cell>
          <cell r="AX17">
            <v>48392.530441919989</v>
          </cell>
          <cell r="AY17">
            <v>50336.700352424115</v>
          </cell>
          <cell r="AZ17">
            <v>5762.9867999999997</v>
          </cell>
          <cell r="BA17">
            <v>9</v>
          </cell>
          <cell r="BB17">
            <v>36</v>
          </cell>
          <cell r="BC17">
            <v>26867</v>
          </cell>
          <cell r="BD17">
            <v>0.75</v>
          </cell>
          <cell r="BE17">
            <v>6716.75</v>
          </cell>
          <cell r="BF17">
            <v>0.75</v>
          </cell>
          <cell r="BG17">
            <v>12479.736799999999</v>
          </cell>
          <cell r="BH17">
            <v>12854.128903999999</v>
          </cell>
          <cell r="BI17">
            <v>13304.023415639998</v>
          </cell>
          <cell r="BJ17">
            <v>12918.399548519998</v>
          </cell>
          <cell r="BK17">
            <v>13437.396250381786</v>
          </cell>
          <cell r="BL17">
            <v>119441.96440000004</v>
          </cell>
          <cell r="BM17">
            <v>31</v>
          </cell>
          <cell r="BN17">
            <v>5</v>
          </cell>
          <cell r="BO17">
            <v>1</v>
          </cell>
          <cell r="BP17">
            <v>1</v>
          </cell>
          <cell r="BQ17">
            <v>8</v>
          </cell>
          <cell r="BR17">
            <v>60794</v>
          </cell>
          <cell r="BS17">
            <v>0.35</v>
          </cell>
          <cell r="BT17">
            <v>39516.1</v>
          </cell>
          <cell r="BU17">
            <v>0.35000000000000003</v>
          </cell>
          <cell r="BV17">
            <v>158958.06440000003</v>
          </cell>
          <cell r="BW17">
            <v>163726.80633200004</v>
          </cell>
          <cell r="BX17">
            <v>169457.24455362002</v>
          </cell>
          <cell r="BY17">
            <v>173550.41471192005</v>
          </cell>
          <cell r="BZ17">
            <v>190402.15998044747</v>
          </cell>
          <cell r="CA17">
            <v>96551.366800000018</v>
          </cell>
          <cell r="CB17">
            <v>0</v>
          </cell>
          <cell r="CC17">
            <v>0</v>
          </cell>
          <cell r="CD17">
            <v>0.35</v>
          </cell>
          <cell r="CE17">
            <v>0</v>
          </cell>
          <cell r="CF17">
            <v>0</v>
          </cell>
          <cell r="CG17">
            <v>96551.366800000018</v>
          </cell>
          <cell r="CH17">
            <v>1969</v>
          </cell>
          <cell r="CI17">
            <v>125</v>
          </cell>
          <cell r="CJ17">
            <v>0.03</v>
          </cell>
          <cell r="CK17">
            <v>3209.1302999999998</v>
          </cell>
          <cell r="CL17">
            <v>114726.40822500001</v>
          </cell>
          <cell r="CM17">
            <v>118168.20047175001</v>
          </cell>
          <cell r="CN17">
            <v>122304.08748826126</v>
          </cell>
          <cell r="CO17">
            <v>119349.88247646751</v>
          </cell>
          <cell r="CP17">
            <v>124762.3996467753</v>
          </cell>
          <cell r="CQ17">
            <v>1</v>
          </cell>
          <cell r="CR17">
            <v>20</v>
          </cell>
          <cell r="CS17">
            <v>0.3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3494.7388000000001</v>
          </cell>
          <cell r="DA17" t="str">
            <v>Y</v>
          </cell>
          <cell r="DB17">
            <v>0</v>
          </cell>
          <cell r="DC17">
            <v>0</v>
          </cell>
          <cell r="DD17">
            <v>3494.7388000000001</v>
          </cell>
          <cell r="DE17">
            <v>3599.5809640000002</v>
          </cell>
          <cell r="DF17">
            <v>3725.5662977399998</v>
          </cell>
          <cell r="DG17" t="str">
            <v>No</v>
          </cell>
          <cell r="DH17">
            <v>0</v>
          </cell>
          <cell r="DI17">
            <v>5</v>
          </cell>
          <cell r="DJ17">
            <v>0.05</v>
          </cell>
          <cell r="DK17">
            <v>108990.08781375</v>
          </cell>
          <cell r="DL17">
            <v>0</v>
          </cell>
          <cell r="DM17">
            <v>44411.828159999997</v>
          </cell>
          <cell r="DN17">
            <v>11855.749959999997</v>
          </cell>
          <cell r="DO17">
            <v>151010.16118000002</v>
          </cell>
          <cell r="DP17">
            <v>3320.0018599999999</v>
          </cell>
          <cell r="DQ17">
            <v>319587.82897375006</v>
          </cell>
          <cell r="DR17">
            <v>329175.46384296252</v>
          </cell>
          <cell r="DS17">
            <v>340696.60507746617</v>
          </cell>
          <cell r="DT17">
            <v>339920.26773568615</v>
          </cell>
          <cell r="DU17">
            <v>363531.01140138024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</row>
        <row r="18">
          <cell r="D18">
            <v>2000439725</v>
          </cell>
          <cell r="E18">
            <v>48193.41</v>
          </cell>
          <cell r="F18">
            <v>2017</v>
          </cell>
          <cell r="G18">
            <v>4.2500000000000003E-2</v>
          </cell>
          <cell r="H18">
            <v>614.79999999999995</v>
          </cell>
          <cell r="I18">
            <v>2017</v>
          </cell>
          <cell r="J18">
            <v>4.2500000000000003E-2</v>
          </cell>
          <cell r="K18" t="str">
            <v>Y</v>
          </cell>
          <cell r="L18" t="str">
            <v>Y</v>
          </cell>
          <cell r="M18" t="str">
            <v>Y</v>
          </cell>
          <cell r="N18">
            <v>27137.131999999998</v>
          </cell>
          <cell r="P18">
            <v>0</v>
          </cell>
          <cell r="Q18">
            <v>4379</v>
          </cell>
          <cell r="R18">
            <v>2017</v>
          </cell>
          <cell r="S18">
            <v>0</v>
          </cell>
          <cell r="W18" t="str">
            <v>Academic</v>
          </cell>
          <cell r="X18" t="str">
            <v>Large</v>
          </cell>
          <cell r="Y18" t="str">
            <v>Large</v>
          </cell>
          <cell r="Z18" t="str">
            <v>Small</v>
          </cell>
          <cell r="AA18">
            <v>2048.2199250000003</v>
          </cell>
          <cell r="AB18">
            <v>26.129000000000001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2074.3489250000002</v>
          </cell>
          <cell r="AH18">
            <v>50241.629925000001</v>
          </cell>
          <cell r="AI18">
            <v>640.92899999999997</v>
          </cell>
          <cell r="AJ18">
            <v>2719.5592000000001</v>
          </cell>
          <cell r="AK18">
            <v>3390.6799999999994</v>
          </cell>
          <cell r="AL18">
            <v>19163.187999999998</v>
          </cell>
          <cell r="AM18">
            <v>1863.7048</v>
          </cell>
          <cell r="AN18">
            <v>2719.5592000000001</v>
          </cell>
          <cell r="AO18">
            <v>2</v>
          </cell>
          <cell r="AP18">
            <v>37</v>
          </cell>
          <cell r="AQ18">
            <v>73477</v>
          </cell>
          <cell r="AR18">
            <v>0.7</v>
          </cell>
          <cell r="AS18">
            <v>22043.100000000002</v>
          </cell>
          <cell r="AT18">
            <v>0.7</v>
          </cell>
          <cell r="AU18">
            <v>24762.659200000002</v>
          </cell>
          <cell r="AV18">
            <v>25505.538976000003</v>
          </cell>
          <cell r="AW18">
            <v>26398.232840160003</v>
          </cell>
          <cell r="AX18">
            <v>25633.066670880002</v>
          </cell>
          <cell r="AY18">
            <v>26662.875124382601</v>
          </cell>
          <cell r="AZ18">
            <v>3390.6799999999994</v>
          </cell>
          <cell r="BA18">
            <v>6</v>
          </cell>
          <cell r="BB18">
            <v>39</v>
          </cell>
          <cell r="BC18">
            <v>30302</v>
          </cell>
          <cell r="BD18">
            <v>0.75</v>
          </cell>
          <cell r="BE18">
            <v>7575.5</v>
          </cell>
          <cell r="BF18">
            <v>0.75</v>
          </cell>
          <cell r="BG18">
            <v>10966.18</v>
          </cell>
          <cell r="BH18">
            <v>11295.1654</v>
          </cell>
          <cell r="BI18">
            <v>11690.496189</v>
          </cell>
          <cell r="BJ18">
            <v>11351.641226999998</v>
          </cell>
          <cell r="BK18">
            <v>11807.693413294721</v>
          </cell>
          <cell r="BL18">
            <v>19163.187999999998</v>
          </cell>
          <cell r="BM18">
            <v>4</v>
          </cell>
          <cell r="BN18">
            <v>0</v>
          </cell>
          <cell r="BO18">
            <v>0</v>
          </cell>
          <cell r="BP18">
            <v>0</v>
          </cell>
          <cell r="BQ18">
            <v>42</v>
          </cell>
          <cell r="BR18">
            <v>244872</v>
          </cell>
          <cell r="BS18">
            <v>0.5</v>
          </cell>
          <cell r="BT18">
            <v>122436</v>
          </cell>
          <cell r="BU18">
            <v>0.5</v>
          </cell>
          <cell r="BV18">
            <v>141599.18799999999</v>
          </cell>
          <cell r="BW18">
            <v>145847.16363999998</v>
          </cell>
          <cell r="BX18">
            <v>150951.81436739996</v>
          </cell>
          <cell r="BY18">
            <v>154597.99345839999</v>
          </cell>
          <cell r="BZ18">
            <v>169609.45862321064</v>
          </cell>
          <cell r="CA18">
            <v>19163.187999999998</v>
          </cell>
          <cell r="CB18">
            <v>27</v>
          </cell>
          <cell r="CC18">
            <v>148596</v>
          </cell>
          <cell r="CD18">
            <v>0.5</v>
          </cell>
          <cell r="CE18">
            <v>74298</v>
          </cell>
          <cell r="CF18">
            <v>0.5</v>
          </cell>
          <cell r="CG18">
            <v>93461.187999999995</v>
          </cell>
          <cell r="CH18">
            <v>1969</v>
          </cell>
          <cell r="CI18">
            <v>125</v>
          </cell>
          <cell r="CJ18">
            <v>0.03</v>
          </cell>
          <cell r="CK18">
            <v>1445.8023000000001</v>
          </cell>
          <cell r="CL18">
            <v>51687.432225000004</v>
          </cell>
          <cell r="CM18">
            <v>53238.055191750005</v>
          </cell>
          <cell r="CN18">
            <v>55101.387123461252</v>
          </cell>
          <cell r="CO18">
            <v>53770.435743667505</v>
          </cell>
          <cell r="CP18">
            <v>56208.925004642821</v>
          </cell>
          <cell r="CQ18">
            <v>21</v>
          </cell>
          <cell r="CR18">
            <v>0</v>
          </cell>
          <cell r="CS18">
            <v>0</v>
          </cell>
          <cell r="CT18">
            <v>0</v>
          </cell>
          <cell r="CU18">
            <v>640.92899999999997</v>
          </cell>
          <cell r="CV18">
            <v>660.15687000000003</v>
          </cell>
          <cell r="CW18">
            <v>683.26236044999996</v>
          </cell>
          <cell r="CX18">
            <v>663.45765434999998</v>
          </cell>
          <cell r="CY18">
            <v>690.11206561351116</v>
          </cell>
          <cell r="CZ18">
            <v>1863.7048</v>
          </cell>
          <cell r="DA18" t="str">
            <v>Y</v>
          </cell>
          <cell r="DB18">
            <v>0</v>
          </cell>
          <cell r="DC18">
            <v>0</v>
          </cell>
          <cell r="DD18">
            <v>8528.7047999999995</v>
          </cell>
          <cell r="DE18">
            <v>8784.5659439999999</v>
          </cell>
          <cell r="DF18">
            <v>9092.0257520399991</v>
          </cell>
          <cell r="DG18" t="str">
            <v>Yes</v>
          </cell>
          <cell r="DH18">
            <v>6665</v>
          </cell>
          <cell r="DI18">
            <v>6</v>
          </cell>
          <cell r="DJ18">
            <v>0.05</v>
          </cell>
          <cell r="DK18">
            <v>49103.06061375</v>
          </cell>
          <cell r="DL18">
            <v>608.88254999999992</v>
          </cell>
          <cell r="DM18">
            <v>23524.526239999999</v>
          </cell>
          <cell r="DN18">
            <v>10417.870999999999</v>
          </cell>
          <cell r="DO18">
            <v>134519.2286</v>
          </cell>
          <cell r="DP18">
            <v>8102.2695599999988</v>
          </cell>
          <cell r="DQ18">
            <v>226275.83856374997</v>
          </cell>
          <cell r="DR18">
            <v>233064.11372066254</v>
          </cell>
          <cell r="DS18">
            <v>241221.35770088568</v>
          </cell>
          <cell r="DT18">
            <v>242061.10266338263</v>
          </cell>
          <cell r="DU18">
            <v>260367.53548402508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</row>
        <row r="19">
          <cell r="D19">
            <v>2000006487</v>
          </cell>
          <cell r="E19">
            <v>130064.48</v>
          </cell>
          <cell r="F19">
            <v>2017</v>
          </cell>
          <cell r="G19">
            <v>4.2500000000000003E-2</v>
          </cell>
          <cell r="H19">
            <v>9851</v>
          </cell>
          <cell r="I19">
            <v>2016</v>
          </cell>
          <cell r="J19">
            <v>0</v>
          </cell>
          <cell r="K19" t="str">
            <v>Y</v>
          </cell>
          <cell r="L19" t="str">
            <v>Y</v>
          </cell>
          <cell r="M19" t="str">
            <v>Y</v>
          </cell>
          <cell r="N19">
            <v>87070.324000000022</v>
          </cell>
          <cell r="P19">
            <v>0</v>
          </cell>
          <cell r="Q19">
            <v>4414</v>
          </cell>
          <cell r="R19">
            <v>2017</v>
          </cell>
          <cell r="S19">
            <v>0</v>
          </cell>
          <cell r="W19" t="str">
            <v>Academic</v>
          </cell>
          <cell r="X19" t="str">
            <v>Large</v>
          </cell>
          <cell r="Y19" t="str">
            <v>Custom 1</v>
          </cell>
          <cell r="Z19" t="str">
            <v>Small</v>
          </cell>
          <cell r="AA19">
            <v>5527.7404000000006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5527.7404000000006</v>
          </cell>
          <cell r="AH19">
            <v>135592.22039999999</v>
          </cell>
          <cell r="AI19">
            <v>9851</v>
          </cell>
          <cell r="AJ19">
            <v>19365.459600000002</v>
          </cell>
          <cell r="AK19">
            <v>800.90200000000004</v>
          </cell>
          <cell r="AL19">
            <v>65040.257600000012</v>
          </cell>
          <cell r="AM19">
            <v>1863.7048</v>
          </cell>
          <cell r="AN19">
            <v>19365.459600000002</v>
          </cell>
          <cell r="AO19">
            <v>11</v>
          </cell>
          <cell r="AP19">
            <v>28</v>
          </cell>
          <cell r="AQ19">
            <v>54797</v>
          </cell>
          <cell r="AR19">
            <v>0.65</v>
          </cell>
          <cell r="AS19">
            <v>19178.949999999997</v>
          </cell>
          <cell r="AT19">
            <v>0.65</v>
          </cell>
          <cell r="AU19">
            <v>38544.409599999999</v>
          </cell>
          <cell r="AV19">
            <v>39700.741887999997</v>
          </cell>
          <cell r="AW19">
            <v>41090.267854079997</v>
          </cell>
          <cell r="AX19">
            <v>39899.245597439993</v>
          </cell>
          <cell r="AY19">
            <v>41502.197789317142</v>
          </cell>
          <cell r="AZ19">
            <v>800.90200000000004</v>
          </cell>
          <cell r="BA19">
            <v>2</v>
          </cell>
          <cell r="BB19">
            <v>43</v>
          </cell>
          <cell r="BC19">
            <v>34311</v>
          </cell>
          <cell r="BD19">
            <v>0.8</v>
          </cell>
          <cell r="BE19">
            <v>6862.1999999999989</v>
          </cell>
          <cell r="BF19">
            <v>0.8</v>
          </cell>
          <cell r="BG19">
            <v>7663.101999999999</v>
          </cell>
          <cell r="BH19">
            <v>7892.9950599999993</v>
          </cell>
          <cell r="BI19">
            <v>8169.2498870999989</v>
          </cell>
          <cell r="BJ19">
            <v>7932.4600352999987</v>
          </cell>
          <cell r="BK19">
            <v>8251.1466172181754</v>
          </cell>
          <cell r="BL19">
            <v>65040.257600000012</v>
          </cell>
          <cell r="BM19">
            <v>16</v>
          </cell>
          <cell r="BN19">
            <v>0</v>
          </cell>
          <cell r="BO19">
            <v>0</v>
          </cell>
          <cell r="BP19">
            <v>0</v>
          </cell>
          <cell r="BQ19">
            <v>30</v>
          </cell>
          <cell r="BR19">
            <v>201749</v>
          </cell>
          <cell r="BS19">
            <v>0.45</v>
          </cell>
          <cell r="BT19">
            <v>110961.95000000001</v>
          </cell>
          <cell r="BU19">
            <v>0.44999999999999996</v>
          </cell>
          <cell r="BV19">
            <v>176002.20760000002</v>
          </cell>
          <cell r="BW19">
            <v>181282.27382800003</v>
          </cell>
          <cell r="BX19">
            <v>187627.15341198002</v>
          </cell>
          <cell r="BY19">
            <v>192159.21025768004</v>
          </cell>
          <cell r="BZ19">
            <v>210817.86957370077</v>
          </cell>
          <cell r="CA19">
            <v>65040.257600000012</v>
          </cell>
          <cell r="CB19">
            <v>15</v>
          </cell>
          <cell r="CC19">
            <v>89830</v>
          </cell>
          <cell r="CD19">
            <v>0.4</v>
          </cell>
          <cell r="CE19">
            <v>53898</v>
          </cell>
          <cell r="CF19">
            <v>0.4</v>
          </cell>
          <cell r="CG19">
            <v>118938.25760000001</v>
          </cell>
          <cell r="CH19">
            <v>1969</v>
          </cell>
          <cell r="CI19">
            <v>125</v>
          </cell>
          <cell r="CJ19">
            <v>0.03</v>
          </cell>
          <cell r="CK19">
            <v>3901.9343999999996</v>
          </cell>
          <cell r="CL19">
            <v>139494.15479999999</v>
          </cell>
          <cell r="CM19">
            <v>143678.979444</v>
          </cell>
          <cell r="CN19">
            <v>148707.74372453999</v>
          </cell>
          <cell r="CO19">
            <v>145115.76923844</v>
          </cell>
          <cell r="CP19">
            <v>151696.76937340325</v>
          </cell>
          <cell r="CQ19">
            <v>3</v>
          </cell>
          <cell r="CR19">
            <v>18</v>
          </cell>
          <cell r="CS19">
            <v>0.3</v>
          </cell>
          <cell r="CT19">
            <v>2955.2999999999997</v>
          </cell>
          <cell r="CU19">
            <v>12806.3</v>
          </cell>
          <cell r="CV19">
            <v>13190.489</v>
          </cell>
          <cell r="CW19">
            <v>13652.156114999998</v>
          </cell>
          <cell r="CX19">
            <v>13256.441444999999</v>
          </cell>
          <cell r="CY19">
            <v>13789.018980052871</v>
          </cell>
          <cell r="CZ19">
            <v>1863.7048</v>
          </cell>
          <cell r="DA19" t="str">
            <v>Y</v>
          </cell>
          <cell r="DB19">
            <v>0</v>
          </cell>
          <cell r="DC19">
            <v>0</v>
          </cell>
          <cell r="DD19">
            <v>8528.7047999999995</v>
          </cell>
          <cell r="DE19">
            <v>8784.5659439999999</v>
          </cell>
          <cell r="DF19">
            <v>9092.0257520399991</v>
          </cell>
          <cell r="DG19" t="str">
            <v>Yes</v>
          </cell>
          <cell r="DH19">
            <v>6665</v>
          </cell>
          <cell r="DI19">
            <v>6</v>
          </cell>
          <cell r="DJ19">
            <v>0.05</v>
          </cell>
          <cell r="DK19">
            <v>132519.44705999998</v>
          </cell>
          <cell r="DL19">
            <v>12165.984999999999</v>
          </cell>
          <cell r="DM19">
            <v>36617.189119999995</v>
          </cell>
          <cell r="DN19">
            <v>7279.946899999999</v>
          </cell>
          <cell r="DO19">
            <v>167202.09722000003</v>
          </cell>
          <cell r="DP19">
            <v>8102.2695599999988</v>
          </cell>
          <cell r="DQ19">
            <v>363886.93485999998</v>
          </cell>
          <cell r="DR19">
            <v>374803.54290579999</v>
          </cell>
          <cell r="DS19">
            <v>387921.66690750298</v>
          </cell>
          <cell r="DT19">
            <v>386790.30789196701</v>
          </cell>
          <cell r="DU19">
            <v>413391.57668144559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</row>
        <row r="20">
          <cell r="D20">
            <v>2000321682</v>
          </cell>
          <cell r="E20">
            <v>175403.25</v>
          </cell>
          <cell r="F20">
            <v>2017</v>
          </cell>
          <cell r="G20">
            <v>4.2500000000000003E-2</v>
          </cell>
          <cell r="H20">
            <v>1653</v>
          </cell>
          <cell r="I20">
            <v>2017</v>
          </cell>
          <cell r="J20">
            <v>4.2500000000000003E-2</v>
          </cell>
          <cell r="K20" t="str">
            <v>Y</v>
          </cell>
          <cell r="L20" t="str">
            <v>Y</v>
          </cell>
          <cell r="M20" t="str">
            <v>Y</v>
          </cell>
          <cell r="N20">
            <v>76531.155199999994</v>
          </cell>
          <cell r="P20">
            <v>0</v>
          </cell>
          <cell r="Q20">
            <v>4498</v>
          </cell>
          <cell r="R20">
            <v>2017</v>
          </cell>
          <cell r="S20">
            <v>0</v>
          </cell>
          <cell r="W20" t="str">
            <v>Academic</v>
          </cell>
          <cell r="X20" t="str">
            <v>Custom 2</v>
          </cell>
          <cell r="Y20" t="str">
            <v>Custom 1</v>
          </cell>
          <cell r="Z20" t="str">
            <v>Small</v>
          </cell>
          <cell r="AA20">
            <v>7454.6381250000004</v>
          </cell>
          <cell r="AB20">
            <v>70.252500000000012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7524.890625</v>
          </cell>
          <cell r="AH20">
            <v>182857.888125</v>
          </cell>
          <cell r="AI20">
            <v>1723.2525000000001</v>
          </cell>
          <cell r="AJ20">
            <v>9935.8616000000002</v>
          </cell>
          <cell r="AK20">
            <v>2645.8995999999997</v>
          </cell>
          <cell r="AL20">
            <v>63949.393999999993</v>
          </cell>
          <cell r="AM20">
            <v>0</v>
          </cell>
          <cell r="AN20">
            <v>9935.8616000000002</v>
          </cell>
          <cell r="AO20">
            <v>8</v>
          </cell>
          <cell r="AP20">
            <v>31</v>
          </cell>
          <cell r="AQ20">
            <v>68804</v>
          </cell>
          <cell r="AR20">
            <v>0.65</v>
          </cell>
          <cell r="AS20">
            <v>24081.399999999998</v>
          </cell>
          <cell r="AT20">
            <v>0.65000000000000013</v>
          </cell>
          <cell r="AU20">
            <v>34017.261599999998</v>
          </cell>
          <cell r="AV20">
            <v>35037.779448000001</v>
          </cell>
          <cell r="AW20">
            <v>36264.101728679998</v>
          </cell>
          <cell r="AX20">
            <v>35212.968345239999</v>
          </cell>
          <cell r="AY20">
            <v>36627.649348510007</v>
          </cell>
          <cell r="AZ20">
            <v>2645.8995999999997</v>
          </cell>
          <cell r="BA20">
            <v>4</v>
          </cell>
          <cell r="BB20">
            <v>41</v>
          </cell>
          <cell r="BC20">
            <v>31425</v>
          </cell>
          <cell r="BD20">
            <v>0.8</v>
          </cell>
          <cell r="BE20">
            <v>6284.9999999999982</v>
          </cell>
          <cell r="BF20">
            <v>0.8</v>
          </cell>
          <cell r="BG20">
            <v>8930.899599999997</v>
          </cell>
          <cell r="BH20">
            <v>9198.8265879999963</v>
          </cell>
          <cell r="BI20">
            <v>9520.7855185799963</v>
          </cell>
          <cell r="BJ20">
            <v>9244.8207209399952</v>
          </cell>
          <cell r="BK20">
            <v>9616.2313934037575</v>
          </cell>
          <cell r="BL20">
            <v>63949.393999999993</v>
          </cell>
          <cell r="BM20">
            <v>14</v>
          </cell>
          <cell r="BN20">
            <v>0</v>
          </cell>
          <cell r="BO20">
            <v>1</v>
          </cell>
          <cell r="BP20">
            <v>0</v>
          </cell>
          <cell r="BQ20">
            <v>31</v>
          </cell>
          <cell r="BR20">
            <v>213685</v>
          </cell>
          <cell r="BS20">
            <v>0.45</v>
          </cell>
          <cell r="BT20">
            <v>117526.75000000001</v>
          </cell>
          <cell r="BU20">
            <v>0.44999999999999996</v>
          </cell>
          <cell r="BV20">
            <v>181476.144</v>
          </cell>
          <cell r="BW20">
            <v>186920.42832000001</v>
          </cell>
          <cell r="BX20">
            <v>193462.64331119999</v>
          </cell>
          <cell r="BY20">
            <v>198135.65401920001</v>
          </cell>
          <cell r="BZ20">
            <v>217374.62602446432</v>
          </cell>
          <cell r="CA20">
            <v>59813.933599999997</v>
          </cell>
          <cell r="CB20">
            <v>17</v>
          </cell>
          <cell r="CC20">
            <v>108989</v>
          </cell>
          <cell r="CD20">
            <v>0.4</v>
          </cell>
          <cell r="CE20">
            <v>65393.399999999994</v>
          </cell>
          <cell r="CF20">
            <v>0.40000000000000008</v>
          </cell>
          <cell r="CG20">
            <v>125207.33359999998</v>
          </cell>
          <cell r="CH20">
            <v>1969</v>
          </cell>
          <cell r="CI20">
            <v>125</v>
          </cell>
          <cell r="CJ20">
            <v>0.03</v>
          </cell>
          <cell r="CK20">
            <v>5262.0974999999999</v>
          </cell>
          <cell r="CL20">
            <v>188119.985625</v>
          </cell>
          <cell r="CM20">
            <v>193763.58519375001</v>
          </cell>
          <cell r="CN20">
            <v>200545.31067553125</v>
          </cell>
          <cell r="CO20">
            <v>195701.2210456875</v>
          </cell>
          <cell r="CP20">
            <v>204576.27142010941</v>
          </cell>
          <cell r="CQ20">
            <v>1</v>
          </cell>
          <cell r="CR20">
            <v>20</v>
          </cell>
          <cell r="CS20">
            <v>0.3</v>
          </cell>
          <cell r="CT20">
            <v>495.9</v>
          </cell>
          <cell r="CU20">
            <v>2219.1525000000001</v>
          </cell>
          <cell r="CV20">
            <v>2285.7270750000002</v>
          </cell>
          <cell r="CW20">
            <v>2365.7275226249999</v>
          </cell>
          <cell r="CX20">
            <v>2297.1557103750001</v>
          </cell>
          <cell r="CY20">
            <v>2389.4439410393152</v>
          </cell>
          <cell r="CZ20">
            <v>0</v>
          </cell>
          <cell r="DA20" t="str">
            <v>N</v>
          </cell>
          <cell r="DB20">
            <v>3929</v>
          </cell>
          <cell r="DC20">
            <v>3929</v>
          </cell>
          <cell r="DD20">
            <v>10594</v>
          </cell>
          <cell r="DE20">
            <v>10911.82</v>
          </cell>
          <cell r="DF20">
            <v>11293.733699999999</v>
          </cell>
          <cell r="DG20" t="str">
            <v>Yes</v>
          </cell>
          <cell r="DH20">
            <v>6665</v>
          </cell>
          <cell r="DI20">
            <v>5</v>
          </cell>
          <cell r="DJ20">
            <v>0.05</v>
          </cell>
          <cell r="DK20">
            <v>178713.98634375</v>
          </cell>
          <cell r="DL20">
            <v>2108.1948750000001</v>
          </cell>
          <cell r="DM20">
            <v>32316.398519999995</v>
          </cell>
          <cell r="DN20">
            <v>8484.3546199999964</v>
          </cell>
          <cell r="DO20">
            <v>172402.33679999999</v>
          </cell>
          <cell r="DP20">
            <v>0</v>
          </cell>
          <cell r="DQ20">
            <v>394025.27115874994</v>
          </cell>
          <cell r="DR20">
            <v>405846.02929351246</v>
          </cell>
          <cell r="DS20">
            <v>420050.64031878539</v>
          </cell>
          <cell r="DT20">
            <v>418562.22884937038</v>
          </cell>
          <cell r="DU20">
            <v>447055.01102115045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</row>
        <row r="21">
          <cell r="D21">
            <v>3000173098</v>
          </cell>
          <cell r="E21">
            <v>14009.02</v>
          </cell>
          <cell r="F21">
            <v>2017</v>
          </cell>
          <cell r="G21">
            <v>4.2500000000000003E-2</v>
          </cell>
          <cell r="H21">
            <v>0</v>
          </cell>
          <cell r="I21" t="str">
            <v>-</v>
          </cell>
          <cell r="J21">
            <v>0</v>
          </cell>
          <cell r="K21" t="str">
            <v>Y</v>
          </cell>
          <cell r="L21" t="str">
            <v>Y</v>
          </cell>
          <cell r="M21" t="str">
            <v>Y</v>
          </cell>
          <cell r="N21">
            <v>5453.1487999999999</v>
          </cell>
          <cell r="P21">
            <v>0</v>
          </cell>
          <cell r="Q21">
            <v>4684</v>
          </cell>
          <cell r="R21">
            <v>2017</v>
          </cell>
          <cell r="S21">
            <v>0</v>
          </cell>
          <cell r="W21" t="str">
            <v>Government</v>
          </cell>
          <cell r="X21" t="str">
            <v>Medium</v>
          </cell>
          <cell r="Y21" t="str">
            <v>Medium</v>
          </cell>
          <cell r="Z21" t="str">
            <v>Medium</v>
          </cell>
          <cell r="AA21">
            <v>595.38335000000006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595.38335000000006</v>
          </cell>
          <cell r="AH21">
            <v>14604.403350000001</v>
          </cell>
          <cell r="AI21">
            <v>0</v>
          </cell>
          <cell r="AJ21">
            <v>0</v>
          </cell>
          <cell r="AK21">
            <v>0</v>
          </cell>
          <cell r="AL21">
            <v>5453.1487999999999</v>
          </cell>
          <cell r="AM21">
            <v>0</v>
          </cell>
          <cell r="AN21">
            <v>0</v>
          </cell>
          <cell r="AO21">
            <v>0</v>
          </cell>
          <cell r="AP21">
            <v>39</v>
          </cell>
          <cell r="AQ21">
            <v>64221</v>
          </cell>
          <cell r="AR21">
            <v>0.75</v>
          </cell>
          <cell r="AS21">
            <v>16055.25</v>
          </cell>
          <cell r="AT21">
            <v>0.75</v>
          </cell>
          <cell r="AU21">
            <v>16055.25</v>
          </cell>
          <cell r="AV21">
            <v>16536.907500000001</v>
          </cell>
          <cell r="AW21">
            <v>17115.699262499998</v>
          </cell>
          <cell r="AX21">
            <v>16619.592037499999</v>
          </cell>
          <cell r="AY21">
            <v>17287.284147606559</v>
          </cell>
          <cell r="AZ21">
            <v>0</v>
          </cell>
          <cell r="BA21">
            <v>0</v>
          </cell>
          <cell r="BB21">
            <v>45</v>
          </cell>
          <cell r="BC21">
            <v>40784</v>
          </cell>
          <cell r="BD21">
            <v>0.75</v>
          </cell>
          <cell r="BE21">
            <v>10196</v>
          </cell>
          <cell r="BF21">
            <v>0.75</v>
          </cell>
          <cell r="BG21">
            <v>10196</v>
          </cell>
          <cell r="BH21">
            <v>10501.880000000001</v>
          </cell>
          <cell r="BI21">
            <v>10869.4458</v>
          </cell>
          <cell r="BJ21">
            <v>10554.3894</v>
          </cell>
          <cell r="BK21">
            <v>10978.411994144997</v>
          </cell>
          <cell r="BL21">
            <v>5453.1487999999999</v>
          </cell>
          <cell r="BM21">
            <v>1</v>
          </cell>
          <cell r="BN21">
            <v>0</v>
          </cell>
          <cell r="BO21">
            <v>0</v>
          </cell>
          <cell r="BP21">
            <v>0</v>
          </cell>
          <cell r="BQ21">
            <v>45</v>
          </cell>
          <cell r="BR21">
            <v>209329</v>
          </cell>
          <cell r="BS21">
            <v>0.55000000000000004</v>
          </cell>
          <cell r="BT21">
            <v>94198.049999999988</v>
          </cell>
          <cell r="BU21">
            <v>0.55000000000000004</v>
          </cell>
          <cell r="BV21">
            <v>99651.198799999984</v>
          </cell>
          <cell r="BW21">
            <v>102640.73476399998</v>
          </cell>
          <cell r="BX21">
            <v>106233.16048073997</v>
          </cell>
          <cell r="BY21">
            <v>108799.17884983998</v>
          </cell>
          <cell r="BZ21">
            <v>119363.57911615944</v>
          </cell>
          <cell r="CA21">
            <v>5453.1487999999999</v>
          </cell>
          <cell r="CB21">
            <v>30</v>
          </cell>
          <cell r="CC21">
            <v>133452</v>
          </cell>
          <cell r="CD21">
            <v>0.55000000000000004</v>
          </cell>
          <cell r="CE21">
            <v>60053.399999999994</v>
          </cell>
          <cell r="CF21">
            <v>0.55000000000000004</v>
          </cell>
          <cell r="CG21">
            <v>65506.548799999997</v>
          </cell>
          <cell r="CH21">
            <v>1969</v>
          </cell>
          <cell r="CI21">
            <v>125</v>
          </cell>
          <cell r="CJ21">
            <v>0.03</v>
          </cell>
          <cell r="CK21">
            <v>420.2706</v>
          </cell>
          <cell r="CL21">
            <v>15024.67395</v>
          </cell>
          <cell r="CM21">
            <v>15475.414168500001</v>
          </cell>
          <cell r="CN21">
            <v>16017.053664397499</v>
          </cell>
          <cell r="CO21">
            <v>15630.168310185001</v>
          </cell>
          <cell r="CP21">
            <v>16338.99644305189</v>
          </cell>
          <cell r="CR21">
            <v>21</v>
          </cell>
          <cell r="CS21">
            <v>0.3</v>
          </cell>
          <cell r="CT21">
            <v>5000</v>
          </cell>
          <cell r="CU21">
            <v>5000</v>
          </cell>
          <cell r="CV21">
            <v>5150</v>
          </cell>
          <cell r="CW21">
            <v>5330.25</v>
          </cell>
          <cell r="CX21">
            <v>5175.7499999999991</v>
          </cell>
          <cell r="CY21">
            <v>5383.6857562499981</v>
          </cell>
          <cell r="CZ21">
            <v>0</v>
          </cell>
          <cell r="DA21" t="str">
            <v>N</v>
          </cell>
          <cell r="DB21">
            <v>1572</v>
          </cell>
          <cell r="DC21">
            <v>1572</v>
          </cell>
          <cell r="DD21">
            <v>8237</v>
          </cell>
          <cell r="DE21">
            <v>8484.11</v>
          </cell>
          <cell r="DF21">
            <v>8781.0538500000002</v>
          </cell>
          <cell r="DG21" t="str">
            <v>Yes</v>
          </cell>
          <cell r="DH21">
            <v>6665</v>
          </cell>
          <cell r="DI21">
            <v>2</v>
          </cell>
          <cell r="DJ21">
            <v>0</v>
          </cell>
          <cell r="DK21">
            <v>15024.67395</v>
          </cell>
          <cell r="DL21">
            <v>0</v>
          </cell>
          <cell r="DM21">
            <v>0</v>
          </cell>
          <cell r="DN21">
            <v>0</v>
          </cell>
          <cell r="DO21">
            <v>99651.198799999984</v>
          </cell>
          <cell r="DP21">
            <v>0</v>
          </cell>
          <cell r="DQ21">
            <v>114675.87274999998</v>
          </cell>
          <cell r="DR21">
            <v>118116.14893249999</v>
          </cell>
          <cell r="DS21">
            <v>122250.21414513746</v>
          </cell>
          <cell r="DT21">
            <v>124429.34716002499</v>
          </cell>
          <cell r="DU21">
            <v>135702.57555921134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</row>
        <row r="22">
          <cell r="D22">
            <v>2000006524</v>
          </cell>
          <cell r="E22">
            <v>113462.09</v>
          </cell>
          <cell r="F22">
            <v>2017</v>
          </cell>
          <cell r="G22">
            <v>4.2500000000000003E-2</v>
          </cell>
          <cell r="H22">
            <v>13735</v>
          </cell>
          <cell r="I22">
            <v>2016</v>
          </cell>
          <cell r="J22">
            <v>0</v>
          </cell>
          <cell r="K22" t="str">
            <v>Y</v>
          </cell>
          <cell r="L22" t="str">
            <v>Y</v>
          </cell>
          <cell r="M22" t="str">
            <v>Y</v>
          </cell>
          <cell r="N22">
            <v>48764.993600000002</v>
          </cell>
          <cell r="P22">
            <v>5652.1593770949721</v>
          </cell>
          <cell r="Q22">
            <v>4789</v>
          </cell>
          <cell r="R22">
            <v>2017</v>
          </cell>
          <cell r="S22">
            <v>0</v>
          </cell>
          <cell r="W22" t="str">
            <v>Academic</v>
          </cell>
          <cell r="X22" t="str">
            <v>Large</v>
          </cell>
          <cell r="Y22" t="str">
            <v>Custom 1</v>
          </cell>
          <cell r="Z22" t="str">
            <v>Small</v>
          </cell>
          <cell r="AA22">
            <v>4822.138825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4822.138825</v>
          </cell>
          <cell r="AH22">
            <v>118284.228825</v>
          </cell>
          <cell r="AI22">
            <v>13735</v>
          </cell>
          <cell r="AJ22">
            <v>9399.1988000000019</v>
          </cell>
          <cell r="AK22">
            <v>955.2364</v>
          </cell>
          <cell r="AL22">
            <v>38410.558400000002</v>
          </cell>
          <cell r="AM22">
            <v>0</v>
          </cell>
          <cell r="AN22">
            <v>9399.1988000000019</v>
          </cell>
          <cell r="AO22">
            <v>8</v>
          </cell>
          <cell r="AP22">
            <v>31</v>
          </cell>
          <cell r="AQ22">
            <v>69583</v>
          </cell>
          <cell r="AR22">
            <v>0.65</v>
          </cell>
          <cell r="AS22">
            <v>24354.05</v>
          </cell>
          <cell r="AT22">
            <v>0.64999999999999991</v>
          </cell>
          <cell r="AU22">
            <v>33753.248800000001</v>
          </cell>
          <cell r="AV22">
            <v>34765.846264</v>
          </cell>
          <cell r="AW22">
            <v>35982.65088324</v>
          </cell>
          <cell r="AX22">
            <v>34939.675495319992</v>
          </cell>
          <cell r="AY22">
            <v>36343.376958344466</v>
          </cell>
          <cell r="AZ22">
            <v>955.2364</v>
          </cell>
          <cell r="BA22">
            <v>2</v>
          </cell>
          <cell r="BB22">
            <v>43</v>
          </cell>
          <cell r="BC22">
            <v>34066</v>
          </cell>
          <cell r="BD22">
            <v>0.8</v>
          </cell>
          <cell r="BE22">
            <v>6813.1999999999989</v>
          </cell>
          <cell r="BF22">
            <v>0.8</v>
          </cell>
          <cell r="BG22">
            <v>7768.4363999999987</v>
          </cell>
          <cell r="BH22">
            <v>8001.4894919999988</v>
          </cell>
          <cell r="BI22">
            <v>8281.541624219999</v>
          </cell>
          <cell r="BJ22">
            <v>8041.4969394599975</v>
          </cell>
          <cell r="BK22">
            <v>8364.564079002801</v>
          </cell>
          <cell r="BL22">
            <v>38410.558400000002</v>
          </cell>
          <cell r="BM22">
            <v>9</v>
          </cell>
          <cell r="BN22">
            <v>0</v>
          </cell>
          <cell r="BO22">
            <v>0</v>
          </cell>
          <cell r="BP22">
            <v>0</v>
          </cell>
          <cell r="BQ22">
            <v>37</v>
          </cell>
          <cell r="BR22">
            <v>251609</v>
          </cell>
          <cell r="BS22">
            <v>0.5</v>
          </cell>
          <cell r="BT22">
            <v>125804.5</v>
          </cell>
          <cell r="BU22">
            <v>0.5</v>
          </cell>
          <cell r="BV22">
            <v>164215.05840000001</v>
          </cell>
          <cell r="BW22">
            <v>169141.510152</v>
          </cell>
          <cell r="BX22">
            <v>175061.46300731998</v>
          </cell>
          <cell r="BY22">
            <v>179290.00076112</v>
          </cell>
          <cell r="BZ22">
            <v>196699.05983502476</v>
          </cell>
          <cell r="CA22">
            <v>38410.558400000002</v>
          </cell>
          <cell r="CB22">
            <v>22</v>
          </cell>
          <cell r="CC22">
            <v>139690</v>
          </cell>
          <cell r="CD22">
            <v>0.5</v>
          </cell>
          <cell r="CE22">
            <v>69845</v>
          </cell>
          <cell r="CF22">
            <v>0.5</v>
          </cell>
          <cell r="CG22">
            <v>108255.55840000001</v>
          </cell>
          <cell r="CH22">
            <v>1969</v>
          </cell>
          <cell r="CI22">
            <v>125</v>
          </cell>
          <cell r="CJ22">
            <v>0.03</v>
          </cell>
          <cell r="CK22">
            <v>3403.8626999999997</v>
          </cell>
          <cell r="CL22">
            <v>121688.091525</v>
          </cell>
          <cell r="CM22">
            <v>125338.73427075001</v>
          </cell>
          <cell r="CN22">
            <v>129725.58997022624</v>
          </cell>
          <cell r="CO22">
            <v>126592.12161345751</v>
          </cell>
          <cell r="CP22">
            <v>132333.07432862779</v>
          </cell>
          <cell r="CQ22">
            <v>21</v>
          </cell>
          <cell r="CR22">
            <v>0</v>
          </cell>
          <cell r="CS22">
            <v>0</v>
          </cell>
          <cell r="CT22">
            <v>0</v>
          </cell>
          <cell r="CU22">
            <v>13735</v>
          </cell>
          <cell r="CV22">
            <v>14147.050000000001</v>
          </cell>
          <cell r="CW22">
            <v>14642.196749999999</v>
          </cell>
          <cell r="CX22">
            <v>14217.785249999999</v>
          </cell>
          <cell r="CY22">
            <v>14788.984772418748</v>
          </cell>
          <cell r="CZ22">
            <v>0</v>
          </cell>
          <cell r="DA22" t="str">
            <v>N</v>
          </cell>
          <cell r="DB22">
            <v>2095</v>
          </cell>
          <cell r="DC22">
            <v>2095</v>
          </cell>
          <cell r="DD22">
            <v>8760</v>
          </cell>
          <cell r="DE22">
            <v>9022.8000000000011</v>
          </cell>
          <cell r="DF22">
            <v>9338.598</v>
          </cell>
          <cell r="DG22" t="str">
            <v>Yes</v>
          </cell>
          <cell r="DH22">
            <v>6665</v>
          </cell>
          <cell r="DI22">
            <v>5</v>
          </cell>
          <cell r="DJ22">
            <v>0.05</v>
          </cell>
          <cell r="DK22">
            <v>115603.68694874999</v>
          </cell>
          <cell r="DL22">
            <v>13048.25</v>
          </cell>
          <cell r="DM22">
            <v>32065.586360000001</v>
          </cell>
          <cell r="DN22">
            <v>7380.0145799999982</v>
          </cell>
          <cell r="DO22">
            <v>156004.30548000001</v>
          </cell>
          <cell r="DP22">
            <v>0</v>
          </cell>
          <cell r="DQ22">
            <v>324101.84336875001</v>
          </cell>
          <cell r="DR22">
            <v>333824.89866981254</v>
          </cell>
          <cell r="DS22">
            <v>345508.7701232559</v>
          </cell>
          <cell r="DT22">
            <v>344927.02605638967</v>
          </cell>
          <cell r="DU22">
            <v>369102.60697474761</v>
          </cell>
          <cell r="DV22">
            <v>0</v>
          </cell>
          <cell r="DW22">
            <v>21045.599999999999</v>
          </cell>
          <cell r="DX22">
            <v>0</v>
          </cell>
          <cell r="DY22">
            <v>0</v>
          </cell>
          <cell r="DZ22">
            <v>5652.1593770949721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</row>
        <row r="23">
          <cell r="D23">
            <v>2000378021</v>
          </cell>
          <cell r="E23">
            <v>350218.16</v>
          </cell>
          <cell r="F23">
            <v>2017</v>
          </cell>
          <cell r="G23">
            <v>4.2500000000000003E-2</v>
          </cell>
          <cell r="H23">
            <v>1570.35</v>
          </cell>
          <cell r="I23">
            <v>2017</v>
          </cell>
          <cell r="J23">
            <v>4.2500000000000003E-2</v>
          </cell>
          <cell r="K23" t="str">
            <v>Y</v>
          </cell>
          <cell r="L23" t="str">
            <v>Y</v>
          </cell>
          <cell r="M23" t="str">
            <v>Y</v>
          </cell>
          <cell r="N23">
            <v>142785.04239999998</v>
          </cell>
          <cell r="P23">
            <v>3673.6353812849161</v>
          </cell>
          <cell r="Q23">
            <v>4948</v>
          </cell>
          <cell r="R23">
            <v>2017</v>
          </cell>
          <cell r="S23">
            <v>0</v>
          </cell>
          <cell r="W23" t="str">
            <v>Academic</v>
          </cell>
          <cell r="X23" t="str">
            <v>Custom 1</v>
          </cell>
          <cell r="Y23" t="str">
            <v>Custom 1</v>
          </cell>
          <cell r="Z23" t="str">
            <v>Small</v>
          </cell>
          <cell r="AA23">
            <v>14884.2718</v>
          </cell>
          <cell r="AB23">
            <v>66.739874999999998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14951.011675</v>
          </cell>
          <cell r="AH23">
            <v>365102.43179999996</v>
          </cell>
          <cell r="AI23">
            <v>1637.0898749999999</v>
          </cell>
          <cell r="AJ23">
            <v>27987.1404</v>
          </cell>
          <cell r="AK23">
            <v>3537.9991999999997</v>
          </cell>
          <cell r="AL23">
            <v>108464.34559999997</v>
          </cell>
          <cell r="AM23">
            <v>2795.5571999999997</v>
          </cell>
          <cell r="AN23">
            <v>27987.1404</v>
          </cell>
          <cell r="AO23">
            <v>16</v>
          </cell>
          <cell r="AP23">
            <v>23</v>
          </cell>
          <cell r="AQ23">
            <v>39685</v>
          </cell>
          <cell r="AR23">
            <v>0.6</v>
          </cell>
          <cell r="AS23">
            <v>15874</v>
          </cell>
          <cell r="AT23">
            <v>0.6</v>
          </cell>
          <cell r="AU23">
            <v>43861.140400000004</v>
          </cell>
          <cell r="AV23">
            <v>45176.974612000005</v>
          </cell>
          <cell r="AW23">
            <v>46758.16872342</v>
          </cell>
          <cell r="AX23">
            <v>45402.859485059998</v>
          </cell>
          <cell r="AY23">
            <v>47226.919364872279</v>
          </cell>
          <cell r="AZ23">
            <v>3537.9991999999997</v>
          </cell>
          <cell r="BA23">
            <v>7</v>
          </cell>
          <cell r="BB23">
            <v>38</v>
          </cell>
          <cell r="BC23">
            <v>30364</v>
          </cell>
          <cell r="BD23">
            <v>0.75</v>
          </cell>
          <cell r="BE23">
            <v>7591</v>
          </cell>
          <cell r="BF23">
            <v>0.75</v>
          </cell>
          <cell r="BG23">
            <v>11128.9992</v>
          </cell>
          <cell r="BH23">
            <v>11462.869176</v>
          </cell>
          <cell r="BI23">
            <v>11864.06959716</v>
          </cell>
          <cell r="BJ23">
            <v>11520.183521879999</v>
          </cell>
          <cell r="BK23">
            <v>11983.006894871525</v>
          </cell>
          <cell r="BL23">
            <v>108464.34559999997</v>
          </cell>
          <cell r="BM23">
            <v>27</v>
          </cell>
          <cell r="BN23">
            <v>1</v>
          </cell>
          <cell r="BO23">
            <v>1</v>
          </cell>
          <cell r="BP23">
            <v>1</v>
          </cell>
          <cell r="BQ23">
            <v>16</v>
          </cell>
          <cell r="BR23">
            <v>113331</v>
          </cell>
          <cell r="BS23">
            <v>0.4</v>
          </cell>
          <cell r="BT23">
            <v>67998.599999999991</v>
          </cell>
          <cell r="BU23">
            <v>0.40000000000000008</v>
          </cell>
          <cell r="BV23">
            <v>176462.94559999998</v>
          </cell>
          <cell r="BW23">
            <v>181756.83396799999</v>
          </cell>
          <cell r="BX23">
            <v>188118.32315687998</v>
          </cell>
          <cell r="BY23">
            <v>192662.24400608</v>
          </cell>
          <cell r="BZ23">
            <v>211369.74789907035</v>
          </cell>
          <cell r="CA23">
            <v>96960.586799999975</v>
          </cell>
          <cell r="CB23">
            <v>4</v>
          </cell>
          <cell r="CC23">
            <v>23577</v>
          </cell>
          <cell r="CD23">
            <v>0.35</v>
          </cell>
          <cell r="CE23">
            <v>15325.050000000001</v>
          </cell>
          <cell r="CF23">
            <v>0.35</v>
          </cell>
          <cell r="CG23">
            <v>112285.63679999998</v>
          </cell>
          <cell r="CH23">
            <v>1969</v>
          </cell>
          <cell r="CI23">
            <v>125</v>
          </cell>
          <cell r="CJ23">
            <v>0.03</v>
          </cell>
          <cell r="CK23">
            <v>10506.5448</v>
          </cell>
          <cell r="CL23">
            <v>375608.97659999994</v>
          </cell>
          <cell r="CM23">
            <v>386877.24589799996</v>
          </cell>
          <cell r="CN23">
            <v>400417.94950442994</v>
          </cell>
          <cell r="CO23">
            <v>390746.01835697994</v>
          </cell>
          <cell r="CP23">
            <v>408466.35028946894</v>
          </cell>
          <cell r="CQ23">
            <v>1</v>
          </cell>
          <cell r="CR23">
            <v>20</v>
          </cell>
          <cell r="CS23">
            <v>0.3</v>
          </cell>
          <cell r="CT23">
            <v>471.10499999999996</v>
          </cell>
          <cell r="CU23">
            <v>2108.1948749999997</v>
          </cell>
          <cell r="CV23">
            <v>2171.4407212499996</v>
          </cell>
          <cell r="CW23">
            <v>2247.4411464937493</v>
          </cell>
          <cell r="CX23">
            <v>2182.2979248562492</v>
          </cell>
          <cell r="CY23">
            <v>2269.9717439873484</v>
          </cell>
          <cell r="CZ23">
            <v>2795.5571999999997</v>
          </cell>
          <cell r="DA23" t="str">
            <v>Y</v>
          </cell>
          <cell r="DB23">
            <v>0</v>
          </cell>
          <cell r="DC23">
            <v>0</v>
          </cell>
          <cell r="DD23">
            <v>2795.5571999999997</v>
          </cell>
          <cell r="DE23">
            <v>2879.4239159999997</v>
          </cell>
          <cell r="DF23">
            <v>2980.2037530599996</v>
          </cell>
          <cell r="DG23" t="str">
            <v>No</v>
          </cell>
          <cell r="DH23">
            <v>0</v>
          </cell>
          <cell r="DI23">
            <v>6</v>
          </cell>
          <cell r="DJ23">
            <v>0.05</v>
          </cell>
          <cell r="DK23">
            <v>356828.52776999993</v>
          </cell>
          <cell r="DL23">
            <v>2002.7851312499995</v>
          </cell>
          <cell r="DM23">
            <v>41668.083380000004</v>
          </cell>
          <cell r="DN23">
            <v>10572.54924</v>
          </cell>
          <cell r="DO23">
            <v>167639.79831999997</v>
          </cell>
          <cell r="DP23">
            <v>2655.7793399999996</v>
          </cell>
          <cell r="DQ23">
            <v>581367.52318124997</v>
          </cell>
          <cell r="DR23">
            <v>598808.54887668742</v>
          </cell>
          <cell r="DS23">
            <v>619766.84808737144</v>
          </cell>
          <cell r="DT23">
            <v>613123.37585031334</v>
          </cell>
          <cell r="DU23">
            <v>650081.389948064</v>
          </cell>
          <cell r="DV23">
            <v>0</v>
          </cell>
          <cell r="DW23">
            <v>21045.599999999999</v>
          </cell>
          <cell r="DX23">
            <v>0</v>
          </cell>
          <cell r="DY23">
            <v>0</v>
          </cell>
          <cell r="DZ23">
            <v>3673.6353812849161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</row>
        <row r="24">
          <cell r="D24">
            <v>1000858014</v>
          </cell>
          <cell r="E24">
            <v>27209.23</v>
          </cell>
          <cell r="F24">
            <v>2017</v>
          </cell>
          <cell r="G24">
            <v>4.2500000000000003E-2</v>
          </cell>
          <cell r="H24">
            <v>0</v>
          </cell>
          <cell r="I24" t="str">
            <v>-</v>
          </cell>
          <cell r="J24">
            <v>0</v>
          </cell>
          <cell r="K24" t="str">
            <v>Y</v>
          </cell>
          <cell r="L24" t="str">
            <v>Y</v>
          </cell>
          <cell r="M24" t="str">
            <v>Y</v>
          </cell>
          <cell r="N24">
            <v>31474.864000000001</v>
          </cell>
          <cell r="P24">
            <v>0</v>
          </cell>
          <cell r="Q24">
            <v>4979</v>
          </cell>
          <cell r="R24">
            <v>2017</v>
          </cell>
          <cell r="S24">
            <v>0</v>
          </cell>
          <cell r="W24" t="str">
            <v>Academic</v>
          </cell>
          <cell r="X24" t="str">
            <v>Medium</v>
          </cell>
          <cell r="Y24" t="str">
            <v>Small</v>
          </cell>
          <cell r="Z24" t="str">
            <v>Small</v>
          </cell>
          <cell r="AA24">
            <v>1156.3922750000002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1156.3922750000002</v>
          </cell>
          <cell r="AH24">
            <v>28365.622275000002</v>
          </cell>
          <cell r="AI24">
            <v>0</v>
          </cell>
          <cell r="AJ24">
            <v>1576.0816</v>
          </cell>
          <cell r="AK24">
            <v>681.64359999999999</v>
          </cell>
          <cell r="AL24">
            <v>27818.775600000001</v>
          </cell>
          <cell r="AM24">
            <v>1398.3632</v>
          </cell>
          <cell r="AN24">
            <v>1576.0816</v>
          </cell>
          <cell r="AO24">
            <v>2</v>
          </cell>
          <cell r="AP24">
            <v>37</v>
          </cell>
          <cell r="AQ24">
            <v>62051</v>
          </cell>
          <cell r="AR24">
            <v>0.8</v>
          </cell>
          <cell r="AS24">
            <v>12410.199999999997</v>
          </cell>
          <cell r="AT24">
            <v>0.8</v>
          </cell>
          <cell r="AU24">
            <v>13986.281599999997</v>
          </cell>
          <cell r="AV24">
            <v>14405.870047999997</v>
          </cell>
          <cell r="AW24">
            <v>14910.075499679995</v>
          </cell>
          <cell r="AX24">
            <v>14477.899398239995</v>
          </cell>
          <cell r="AY24">
            <v>15059.549006564284</v>
          </cell>
          <cell r="AZ24">
            <v>681.64359999999999</v>
          </cell>
          <cell r="BA24">
            <v>1</v>
          </cell>
          <cell r="BB24">
            <v>44</v>
          </cell>
          <cell r="BC24">
            <v>34430</v>
          </cell>
          <cell r="BD24">
            <v>0.8</v>
          </cell>
          <cell r="BE24">
            <v>6885.9999999999982</v>
          </cell>
          <cell r="BF24">
            <v>0.8</v>
          </cell>
          <cell r="BG24">
            <v>7567.6435999999985</v>
          </cell>
          <cell r="BH24">
            <v>7794.6729079999986</v>
          </cell>
          <cell r="BI24">
            <v>8067.4864597799979</v>
          </cell>
          <cell r="BJ24">
            <v>7833.6462725399979</v>
          </cell>
          <cell r="BK24">
            <v>8148.3630115392907</v>
          </cell>
          <cell r="BL24">
            <v>27818.775600000001</v>
          </cell>
          <cell r="BM24">
            <v>8</v>
          </cell>
          <cell r="BN24">
            <v>3</v>
          </cell>
          <cell r="BO24">
            <v>0</v>
          </cell>
          <cell r="BP24">
            <v>0</v>
          </cell>
          <cell r="BQ24">
            <v>35</v>
          </cell>
          <cell r="BR24">
            <v>126360</v>
          </cell>
          <cell r="BS24">
            <v>0.55000000000000004</v>
          </cell>
          <cell r="BT24">
            <v>56861.999999999993</v>
          </cell>
          <cell r="BU24">
            <v>0.55000000000000004</v>
          </cell>
          <cell r="BV24">
            <v>84680.775599999994</v>
          </cell>
          <cell r="BW24">
            <v>87221.198867999992</v>
          </cell>
          <cell r="BX24">
            <v>90273.940828379986</v>
          </cell>
          <cell r="BY24">
            <v>92454.470800080002</v>
          </cell>
          <cell r="BZ24">
            <v>101431.79991476778</v>
          </cell>
          <cell r="CA24">
            <v>20684.317200000001</v>
          </cell>
          <cell r="CB24">
            <v>23</v>
          </cell>
          <cell r="CC24">
            <v>78639</v>
          </cell>
          <cell r="CD24">
            <v>0.6</v>
          </cell>
          <cell r="CE24">
            <v>31455.600000000002</v>
          </cell>
          <cell r="CF24">
            <v>0.6</v>
          </cell>
          <cell r="CG24">
            <v>52139.917200000004</v>
          </cell>
          <cell r="CH24">
            <v>1969</v>
          </cell>
          <cell r="CI24">
            <v>125</v>
          </cell>
          <cell r="CJ24">
            <v>0.03</v>
          </cell>
          <cell r="CK24">
            <v>816.27689999999996</v>
          </cell>
          <cell r="CL24">
            <v>29181.899175000002</v>
          </cell>
          <cell r="CM24">
            <v>30057.356150250002</v>
          </cell>
          <cell r="CN24">
            <v>31109.363615508748</v>
          </cell>
          <cell r="CO24">
            <v>30357.929711752502</v>
          </cell>
          <cell r="CP24">
            <v>31734.661824180475</v>
          </cell>
          <cell r="CR24">
            <v>21</v>
          </cell>
          <cell r="CS24">
            <v>0.3</v>
          </cell>
          <cell r="CT24">
            <v>5000</v>
          </cell>
          <cell r="CU24">
            <v>5000</v>
          </cell>
          <cell r="CV24">
            <v>5150</v>
          </cell>
          <cell r="CW24">
            <v>5330.25</v>
          </cell>
          <cell r="CX24">
            <v>5175.7499999999991</v>
          </cell>
          <cell r="CY24">
            <v>5383.6857562499981</v>
          </cell>
          <cell r="CZ24">
            <v>1398.3632</v>
          </cell>
          <cell r="DA24" t="str">
            <v>Y</v>
          </cell>
          <cell r="DB24">
            <v>0</v>
          </cell>
          <cell r="DC24">
            <v>0</v>
          </cell>
          <cell r="DD24">
            <v>8063.3631999999998</v>
          </cell>
          <cell r="DE24">
            <v>8305.2640960000008</v>
          </cell>
          <cell r="DF24">
            <v>8595.9483393600003</v>
          </cell>
          <cell r="DG24" t="str">
            <v>Yes</v>
          </cell>
          <cell r="DH24">
            <v>6665</v>
          </cell>
          <cell r="DI24">
            <v>5</v>
          </cell>
          <cell r="DJ24">
            <v>0.05</v>
          </cell>
          <cell r="DK24">
            <v>27722.804216250002</v>
          </cell>
          <cell r="DL24">
            <v>0</v>
          </cell>
          <cell r="DM24">
            <v>13286.967519999997</v>
          </cell>
          <cell r="DN24">
            <v>7189.261419999998</v>
          </cell>
          <cell r="DO24">
            <v>80446.736819999991</v>
          </cell>
          <cell r="DP24">
            <v>7660.1950399999996</v>
          </cell>
          <cell r="DQ24">
            <v>136305.96501624997</v>
          </cell>
          <cell r="DR24">
            <v>140395.14396673749</v>
          </cell>
          <cell r="DS24">
            <v>145308.97400557328</v>
          </cell>
          <cell r="DT24">
            <v>145757.74976468188</v>
          </cell>
          <cell r="DU24">
            <v>156721.80599159122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</row>
        <row r="25">
          <cell r="D25">
            <v>3000193091</v>
          </cell>
          <cell r="E25">
            <v>241741.03</v>
          </cell>
          <cell r="F25">
            <v>2017</v>
          </cell>
          <cell r="G25">
            <v>4.2500000000000003E-2</v>
          </cell>
          <cell r="H25">
            <v>5197.3500000000004</v>
          </cell>
          <cell r="I25">
            <v>2017</v>
          </cell>
          <cell r="J25">
            <v>4.2500000000000003E-2</v>
          </cell>
          <cell r="K25" t="str">
            <v>Y</v>
          </cell>
          <cell r="L25" t="str">
            <v>Y</v>
          </cell>
          <cell r="M25" t="str">
            <v>Y</v>
          </cell>
          <cell r="N25">
            <v>126427.34415302801</v>
          </cell>
          <cell r="P25">
            <v>0</v>
          </cell>
          <cell r="Q25">
            <v>5025</v>
          </cell>
          <cell r="R25">
            <v>2017</v>
          </cell>
          <cell r="S25">
            <v>0</v>
          </cell>
          <cell r="W25" t="str">
            <v>Academic</v>
          </cell>
          <cell r="X25" t="str">
            <v>Custom 1</v>
          </cell>
          <cell r="Y25" t="str">
            <v>Large</v>
          </cell>
          <cell r="Z25" t="str">
            <v>Small</v>
          </cell>
          <cell r="AA25">
            <v>10273.993775000001</v>
          </cell>
          <cell r="AB25">
            <v>220.88737500000002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10494.881150000001</v>
          </cell>
          <cell r="AH25">
            <v>252015.02377500001</v>
          </cell>
          <cell r="AI25">
            <v>5418.2373750000006</v>
          </cell>
          <cell r="AJ25">
            <v>17520.462</v>
          </cell>
          <cell r="AK25">
            <v>7241.4345530280007</v>
          </cell>
          <cell r="AL25">
            <v>98869.890400000018</v>
          </cell>
          <cell r="AM25">
            <v>2795.5571999999997</v>
          </cell>
          <cell r="AN25">
            <v>17520.462</v>
          </cell>
          <cell r="AO25">
            <v>9</v>
          </cell>
          <cell r="AP25">
            <v>30</v>
          </cell>
          <cell r="AQ25">
            <v>49764</v>
          </cell>
          <cell r="AR25">
            <v>0.65</v>
          </cell>
          <cell r="AS25">
            <v>17417.399999999998</v>
          </cell>
          <cell r="AT25">
            <v>0.65</v>
          </cell>
          <cell r="AU25">
            <v>34937.861999999994</v>
          </cell>
          <cell r="AV25">
            <v>35985.997859999996</v>
          </cell>
          <cell r="AW25">
            <v>37245.507785099995</v>
          </cell>
          <cell r="AX25">
            <v>36165.927849299995</v>
          </cell>
          <cell r="AY25">
            <v>37618.894000645611</v>
          </cell>
          <cell r="AZ25">
            <v>7241.4345530280007</v>
          </cell>
          <cell r="BA25">
            <v>11</v>
          </cell>
          <cell r="BB25">
            <v>34</v>
          </cell>
          <cell r="BC25">
            <v>25048</v>
          </cell>
          <cell r="BD25">
            <v>0.75</v>
          </cell>
          <cell r="BE25">
            <v>6262</v>
          </cell>
          <cell r="BF25">
            <v>0.75</v>
          </cell>
          <cell r="BG25">
            <v>13503.434553028001</v>
          </cell>
          <cell r="BH25">
            <v>13908.537589618842</v>
          </cell>
          <cell r="BI25">
            <v>14395.336405255501</v>
          </cell>
          <cell r="BJ25">
            <v>13978.080277566934</v>
          </cell>
          <cell r="BK25">
            <v>14539.649652718184</v>
          </cell>
          <cell r="BL25">
            <v>98869.890400000018</v>
          </cell>
          <cell r="BM25">
            <v>26</v>
          </cell>
          <cell r="BN25">
            <v>3</v>
          </cell>
          <cell r="BO25">
            <v>1</v>
          </cell>
          <cell r="BP25">
            <v>1</v>
          </cell>
          <cell r="BQ25">
            <v>15</v>
          </cell>
          <cell r="BR25">
            <v>89090</v>
          </cell>
          <cell r="BS25">
            <v>0.4</v>
          </cell>
          <cell r="BT25">
            <v>53454</v>
          </cell>
          <cell r="BU25">
            <v>0.4</v>
          </cell>
          <cell r="BV25">
            <v>152323.89040000003</v>
          </cell>
          <cell r="BW25">
            <v>156893.60711200003</v>
          </cell>
          <cell r="BX25">
            <v>162384.88336092001</v>
          </cell>
          <cell r="BY25">
            <v>166307.22353872005</v>
          </cell>
          <cell r="BZ25">
            <v>182455.65494432976</v>
          </cell>
          <cell r="CA25">
            <v>82075.501600000018</v>
          </cell>
          <cell r="CB25">
            <v>5</v>
          </cell>
          <cell r="CC25">
            <v>25162</v>
          </cell>
          <cell r="CD25">
            <v>0.35</v>
          </cell>
          <cell r="CE25">
            <v>16355.300000000001</v>
          </cell>
          <cell r="CF25">
            <v>0.35</v>
          </cell>
          <cell r="CG25">
            <v>98430.801600000021</v>
          </cell>
          <cell r="CH25">
            <v>1969</v>
          </cell>
          <cell r="CI25">
            <v>125</v>
          </cell>
          <cell r="CJ25">
            <v>0.03</v>
          </cell>
          <cell r="CK25">
            <v>7252.2308999999996</v>
          </cell>
          <cell r="CL25">
            <v>259267.254675</v>
          </cell>
          <cell r="CM25">
            <v>267045.27231525001</v>
          </cell>
          <cell r="CN25">
            <v>276391.85684628371</v>
          </cell>
          <cell r="CO25">
            <v>269715.72503840254</v>
          </cell>
          <cell r="CP25">
            <v>281947.33316889405</v>
          </cell>
          <cell r="CQ25">
            <v>3</v>
          </cell>
          <cell r="CR25">
            <v>18</v>
          </cell>
          <cell r="CS25">
            <v>0.3</v>
          </cell>
          <cell r="CT25">
            <v>1559.2050000000002</v>
          </cell>
          <cell r="CU25">
            <v>6977.4423750000005</v>
          </cell>
          <cell r="CV25">
            <v>7186.7656462500008</v>
          </cell>
          <cell r="CW25">
            <v>7438.3024438687498</v>
          </cell>
          <cell r="CX25">
            <v>7222.69947448125</v>
          </cell>
          <cell r="CY25">
            <v>7512.8714258685322</v>
          </cell>
          <cell r="CZ25">
            <v>2795.5571999999997</v>
          </cell>
          <cell r="DA25" t="str">
            <v>Y</v>
          </cell>
          <cell r="DB25">
            <v>0</v>
          </cell>
          <cell r="DC25">
            <v>0</v>
          </cell>
          <cell r="DD25">
            <v>9460.5571999999993</v>
          </cell>
          <cell r="DE25">
            <v>9744.3739159999986</v>
          </cell>
          <cell r="DF25">
            <v>10085.427003059998</v>
          </cell>
          <cell r="DG25" t="str">
            <v>Yes</v>
          </cell>
          <cell r="DH25">
            <v>6665</v>
          </cell>
          <cell r="DI25">
            <v>6</v>
          </cell>
          <cell r="DJ25">
            <v>0.05</v>
          </cell>
          <cell r="DK25">
            <v>246303.89194124998</v>
          </cell>
          <cell r="DL25">
            <v>6628.5702562500001</v>
          </cell>
          <cell r="DM25">
            <v>33190.968899999993</v>
          </cell>
          <cell r="DN25">
            <v>12828.2628253766</v>
          </cell>
          <cell r="DO25">
            <v>144707.69588000001</v>
          </cell>
          <cell r="DP25">
            <v>8987.5293399999991</v>
          </cell>
          <cell r="DQ25">
            <v>452646.91914287658</v>
          </cell>
          <cell r="DR25">
            <v>466226.32671716291</v>
          </cell>
          <cell r="DS25">
            <v>482544.24815226358</v>
          </cell>
          <cell r="DT25">
            <v>477977.32858974714</v>
          </cell>
          <cell r="DU25">
            <v>507451.83868574013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</row>
        <row r="26">
          <cell r="D26">
            <v>2000002851</v>
          </cell>
          <cell r="E26">
            <v>224522.14</v>
          </cell>
          <cell r="F26">
            <v>2017</v>
          </cell>
          <cell r="G26">
            <v>4.2500000000000003E-2</v>
          </cell>
          <cell r="H26">
            <v>0</v>
          </cell>
          <cell r="I26" t="str">
            <v>-</v>
          </cell>
          <cell r="J26">
            <v>0</v>
          </cell>
          <cell r="K26" t="str">
            <v>Y</v>
          </cell>
          <cell r="L26" t="str">
            <v>Y</v>
          </cell>
          <cell r="M26" t="str">
            <v>Y</v>
          </cell>
          <cell r="N26">
            <v>84765.830800000011</v>
          </cell>
          <cell r="P26">
            <v>0</v>
          </cell>
          <cell r="Q26">
            <v>5054</v>
          </cell>
          <cell r="R26">
            <v>2017</v>
          </cell>
          <cell r="S26">
            <v>0</v>
          </cell>
          <cell r="W26" t="str">
            <v>Academic</v>
          </cell>
          <cell r="X26" t="str">
            <v>Large</v>
          </cell>
          <cell r="Y26" t="str">
            <v>Large</v>
          </cell>
          <cell r="Z26" t="str">
            <v>Small</v>
          </cell>
          <cell r="AA26">
            <v>9542.190950000002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9542.190950000002</v>
          </cell>
          <cell r="AH26">
            <v>234064.33095</v>
          </cell>
          <cell r="AI26">
            <v>0</v>
          </cell>
          <cell r="AJ26">
            <v>4036.0784000000003</v>
          </cell>
          <cell r="AK26">
            <v>4416.0684000000001</v>
          </cell>
          <cell r="AL26">
            <v>74449.979200000002</v>
          </cell>
          <cell r="AM26">
            <v>1863.7048</v>
          </cell>
          <cell r="AN26">
            <v>4036.0784000000003</v>
          </cell>
          <cell r="AO26">
            <v>4</v>
          </cell>
          <cell r="AP26">
            <v>35</v>
          </cell>
          <cell r="AQ26">
            <v>70820</v>
          </cell>
          <cell r="AR26">
            <v>0.7</v>
          </cell>
          <cell r="AS26">
            <v>21246.000000000004</v>
          </cell>
          <cell r="AT26">
            <v>0.7</v>
          </cell>
          <cell r="AU26">
            <v>25282.078400000006</v>
          </cell>
          <cell r="AV26">
            <v>26040.540752000008</v>
          </cell>
          <cell r="AW26">
            <v>26951.959678320007</v>
          </cell>
          <cell r="AX26">
            <v>26170.743455760006</v>
          </cell>
          <cell r="AY26">
            <v>27222.15307409516</v>
          </cell>
          <cell r="AZ26">
            <v>4416.0684000000001</v>
          </cell>
          <cell r="BA26">
            <v>9</v>
          </cell>
          <cell r="BB26">
            <v>36</v>
          </cell>
          <cell r="BC26">
            <v>28947</v>
          </cell>
          <cell r="BD26">
            <v>0.75</v>
          </cell>
          <cell r="BE26">
            <v>7236.75</v>
          </cell>
          <cell r="BF26">
            <v>0.75</v>
          </cell>
          <cell r="BG26">
            <v>11652.8184</v>
          </cell>
          <cell r="BH26">
            <v>12002.402952</v>
          </cell>
          <cell r="BI26">
            <v>12422.48705532</v>
          </cell>
          <cell r="BJ26">
            <v>12062.41496676</v>
          </cell>
          <cell r="BK26">
            <v>12547.022488049579</v>
          </cell>
          <cell r="BL26">
            <v>74449.979200000002</v>
          </cell>
          <cell r="BM26">
            <v>19</v>
          </cell>
          <cell r="BN26">
            <v>2</v>
          </cell>
          <cell r="BO26">
            <v>1</v>
          </cell>
          <cell r="BP26">
            <v>1</v>
          </cell>
          <cell r="BQ26">
            <v>23</v>
          </cell>
          <cell r="BR26">
            <v>132599</v>
          </cell>
          <cell r="BS26">
            <v>0.4</v>
          </cell>
          <cell r="BT26">
            <v>79559.399999999994</v>
          </cell>
          <cell r="BU26">
            <v>0.4</v>
          </cell>
          <cell r="BV26">
            <v>154009.3792</v>
          </cell>
          <cell r="BW26">
            <v>158629.66057599999</v>
          </cell>
          <cell r="BX26">
            <v>164181.69869615999</v>
          </cell>
          <cell r="BY26">
            <v>168147.44021056002</v>
          </cell>
          <cell r="BZ26">
            <v>184474.55665500538</v>
          </cell>
          <cell r="CA26">
            <v>61172.544000000002</v>
          </cell>
          <cell r="CB26">
            <v>12</v>
          </cell>
          <cell r="CC26">
            <v>62031</v>
          </cell>
          <cell r="CD26">
            <v>0.4</v>
          </cell>
          <cell r="CE26">
            <v>37218.6</v>
          </cell>
          <cell r="CF26">
            <v>0.4</v>
          </cell>
          <cell r="CG26">
            <v>98391.144</v>
          </cell>
          <cell r="CH26">
            <v>1969</v>
          </cell>
          <cell r="CI26">
            <v>125</v>
          </cell>
          <cell r="CJ26">
            <v>0.03</v>
          </cell>
          <cell r="CK26">
            <v>6735.6642000000002</v>
          </cell>
          <cell r="CL26">
            <v>240799.99515</v>
          </cell>
          <cell r="CM26">
            <v>248023.9950045</v>
          </cell>
          <cell r="CN26">
            <v>256704.83482965748</v>
          </cell>
          <cell r="CO26">
            <v>250504.23495454501</v>
          </cell>
          <cell r="CP26">
            <v>261864.60200973361</v>
          </cell>
          <cell r="CR26">
            <v>21</v>
          </cell>
          <cell r="CS26">
            <v>0.3</v>
          </cell>
          <cell r="CT26">
            <v>5000</v>
          </cell>
          <cell r="CU26">
            <v>5000</v>
          </cell>
          <cell r="CV26">
            <v>5150</v>
          </cell>
          <cell r="CW26">
            <v>5330.25</v>
          </cell>
          <cell r="CX26">
            <v>5175.7499999999991</v>
          </cell>
          <cell r="CY26">
            <v>5383.6857562499981</v>
          </cell>
          <cell r="CZ26">
            <v>1863.7048</v>
          </cell>
          <cell r="DA26" t="str">
            <v>Y</v>
          </cell>
          <cell r="DB26">
            <v>0</v>
          </cell>
          <cell r="DC26">
            <v>0</v>
          </cell>
          <cell r="DD26">
            <v>8528.7047999999995</v>
          </cell>
          <cell r="DE26">
            <v>8784.5659439999999</v>
          </cell>
          <cell r="DF26">
            <v>9092.0257520399991</v>
          </cell>
          <cell r="DG26" t="str">
            <v>Yes</v>
          </cell>
          <cell r="DH26">
            <v>6665</v>
          </cell>
          <cell r="DI26">
            <v>5</v>
          </cell>
          <cell r="DJ26">
            <v>0.05</v>
          </cell>
          <cell r="DK26">
            <v>228759.99539249999</v>
          </cell>
          <cell r="DL26">
            <v>0</v>
          </cell>
          <cell r="DM26">
            <v>24017.974480000004</v>
          </cell>
          <cell r="DN26">
            <v>11070.17748</v>
          </cell>
          <cell r="DO26">
            <v>146308.91024</v>
          </cell>
          <cell r="DP26">
            <v>8102.2695599999988</v>
          </cell>
          <cell r="DQ26">
            <v>418259.32715249999</v>
          </cell>
          <cell r="DR26">
            <v>430807.10696707497</v>
          </cell>
          <cell r="DS26">
            <v>445885.35571092262</v>
          </cell>
          <cell r="DT26">
            <v>442385.92955504369</v>
          </cell>
          <cell r="DU26">
            <v>470440.3419799775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</row>
        <row r="27">
          <cell r="D27">
            <v>2000017621</v>
          </cell>
          <cell r="E27">
            <v>365638.53</v>
          </cell>
          <cell r="F27">
            <v>2017</v>
          </cell>
          <cell r="G27">
            <v>4.2500000000000003E-2</v>
          </cell>
          <cell r="H27">
            <v>9278</v>
          </cell>
          <cell r="I27">
            <v>2017</v>
          </cell>
          <cell r="J27">
            <v>4.2500000000000003E-2</v>
          </cell>
          <cell r="K27" t="str">
            <v>Y</v>
          </cell>
          <cell r="L27" t="str">
            <v>Y</v>
          </cell>
          <cell r="M27" t="str">
            <v>Y</v>
          </cell>
          <cell r="N27">
            <v>250853.79863025201</v>
          </cell>
          <cell r="P27">
            <v>2376.8798875389989</v>
          </cell>
          <cell r="Q27">
            <v>5130</v>
          </cell>
          <cell r="R27">
            <v>2017</v>
          </cell>
          <cell r="S27">
            <v>0</v>
          </cell>
          <cell r="W27" t="str">
            <v>Academic</v>
          </cell>
          <cell r="X27" t="str">
            <v>Custom 2</v>
          </cell>
          <cell r="Y27" t="str">
            <v>Custom 2</v>
          </cell>
          <cell r="Z27" t="str">
            <v>Small</v>
          </cell>
          <cell r="AA27">
            <v>15539.637525000002</v>
          </cell>
          <cell r="AB27">
            <v>394.31500000000005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15933.952525000002</v>
          </cell>
          <cell r="AH27">
            <v>381178.16752500006</v>
          </cell>
          <cell r="AI27">
            <v>9672.3150000000005</v>
          </cell>
          <cell r="AJ27">
            <v>32277.029879450001</v>
          </cell>
          <cell r="AK27">
            <v>8193.7535999999982</v>
          </cell>
          <cell r="AL27">
            <v>207483.01984145402</v>
          </cell>
          <cell r="AM27">
            <v>2899.9953093479999</v>
          </cell>
          <cell r="AN27">
            <v>32277.029879450001</v>
          </cell>
          <cell r="AO27">
            <v>19</v>
          </cell>
          <cell r="AP27">
            <v>20</v>
          </cell>
          <cell r="AQ27">
            <v>36395</v>
          </cell>
          <cell r="AR27">
            <v>0.6</v>
          </cell>
          <cell r="AS27">
            <v>14558</v>
          </cell>
          <cell r="AT27">
            <v>0.6</v>
          </cell>
          <cell r="AU27">
            <v>46835.029879449998</v>
          </cell>
          <cell r="AV27">
            <v>48240.0807758335</v>
          </cell>
          <cell r="AW27">
            <v>49928.483602987668</v>
          </cell>
          <cell r="AX27">
            <v>48481.281179712663</v>
          </cell>
          <cell r="AY27">
            <v>50429.01665110761</v>
          </cell>
          <cell r="AZ27">
            <v>8193.7535999999982</v>
          </cell>
          <cell r="BA27">
            <v>10</v>
          </cell>
          <cell r="BB27">
            <v>35</v>
          </cell>
          <cell r="BC27">
            <v>26536</v>
          </cell>
          <cell r="BD27">
            <v>0.75</v>
          </cell>
          <cell r="BE27">
            <v>6634</v>
          </cell>
          <cell r="BF27">
            <v>0.75</v>
          </cell>
          <cell r="BG27">
            <v>14827.753599999998</v>
          </cell>
          <cell r="BH27">
            <v>15272.586207999999</v>
          </cell>
          <cell r="BI27">
            <v>15807.126725279997</v>
          </cell>
          <cell r="BJ27">
            <v>15348.949139039998</v>
          </cell>
          <cell r="BK27">
            <v>15965.593170700928</v>
          </cell>
          <cell r="BL27">
            <v>207483.01984145402</v>
          </cell>
          <cell r="BM27">
            <v>31</v>
          </cell>
          <cell r="BN27">
            <v>10</v>
          </cell>
          <cell r="BO27">
            <v>1</v>
          </cell>
          <cell r="BP27">
            <v>1</v>
          </cell>
          <cell r="BQ27">
            <v>3</v>
          </cell>
          <cell r="BR27">
            <v>32370</v>
          </cell>
          <cell r="BS27">
            <v>0.35</v>
          </cell>
          <cell r="BT27">
            <v>21040.5</v>
          </cell>
          <cell r="BU27">
            <v>0.35</v>
          </cell>
          <cell r="BV27">
            <v>228523.51984145402</v>
          </cell>
          <cell r="BW27">
            <v>235379.22543669766</v>
          </cell>
          <cell r="BX27">
            <v>243617.49832698205</v>
          </cell>
          <cell r="BY27">
            <v>249501.97896289953</v>
          </cell>
          <cell r="BZ27">
            <v>273728.62112019706</v>
          </cell>
          <cell r="CA27">
            <v>145652.01228950795</v>
          </cell>
          <cell r="CB27">
            <v>0</v>
          </cell>
          <cell r="CC27">
            <v>0</v>
          </cell>
          <cell r="CD27">
            <v>0.35</v>
          </cell>
          <cell r="CE27">
            <v>0</v>
          </cell>
          <cell r="CF27">
            <v>0</v>
          </cell>
          <cell r="CG27">
            <v>145652.01228950795</v>
          </cell>
          <cell r="CH27">
            <v>1969</v>
          </cell>
          <cell r="CI27">
            <v>125</v>
          </cell>
          <cell r="CJ27">
            <v>0.03</v>
          </cell>
          <cell r="CK27">
            <v>10969.1559</v>
          </cell>
          <cell r="CL27">
            <v>392147.32342500007</v>
          </cell>
          <cell r="CM27">
            <v>403911.74312775006</v>
          </cell>
          <cell r="CN27">
            <v>418048.65413722128</v>
          </cell>
          <cell r="CO27">
            <v>407950.86055902758</v>
          </cell>
          <cell r="CP27">
            <v>426451.43208537949</v>
          </cell>
          <cell r="CQ27">
            <v>2</v>
          </cell>
          <cell r="CR27">
            <v>19</v>
          </cell>
          <cell r="CS27">
            <v>0.3</v>
          </cell>
          <cell r="CT27">
            <v>2783.4</v>
          </cell>
          <cell r="CU27">
            <v>12455.715</v>
          </cell>
          <cell r="CV27">
            <v>12829.38645</v>
          </cell>
          <cell r="CW27">
            <v>13278.414975749998</v>
          </cell>
          <cell r="CX27">
            <v>12893.533382249998</v>
          </cell>
          <cell r="CY27">
            <v>13411.53108588189</v>
          </cell>
          <cell r="CZ27">
            <v>2899.9953093479999</v>
          </cell>
          <cell r="DA27" t="str">
            <v>Y</v>
          </cell>
          <cell r="DB27">
            <v>0</v>
          </cell>
          <cell r="DC27">
            <v>0</v>
          </cell>
          <cell r="DD27">
            <v>2899.9953093479999</v>
          </cell>
          <cell r="DE27">
            <v>2986.9951686284398</v>
          </cell>
          <cell r="DF27">
            <v>3091.5399995304351</v>
          </cell>
          <cell r="DG27" t="str">
            <v>No</v>
          </cell>
          <cell r="DH27">
            <v>0</v>
          </cell>
          <cell r="DI27">
            <v>6</v>
          </cell>
          <cell r="DJ27">
            <v>0.05</v>
          </cell>
          <cell r="DK27">
            <v>372539.95725375006</v>
          </cell>
          <cell r="DL27">
            <v>11832.929249999999</v>
          </cell>
          <cell r="DM27">
            <v>44493.278385477497</v>
          </cell>
          <cell r="DN27">
            <v>14086.365919999998</v>
          </cell>
          <cell r="DO27">
            <v>217097.34384938132</v>
          </cell>
          <cell r="DP27">
            <v>2754.9955438805996</v>
          </cell>
          <cell r="DQ27">
            <v>662804.87020248943</v>
          </cell>
          <cell r="DR27">
            <v>682689.01630856411</v>
          </cell>
          <cell r="DS27">
            <v>706583.13187936391</v>
          </cell>
          <cell r="DT27">
            <v>700305.41847198026</v>
          </cell>
          <cell r="DU27">
            <v>743923.84740715742</v>
          </cell>
          <cell r="DV27">
            <v>0</v>
          </cell>
          <cell r="DW27">
            <v>0</v>
          </cell>
          <cell r="DX27">
            <v>649.05433134328359</v>
          </cell>
          <cell r="DY27">
            <v>1226.4484118504772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501.37714434523809</v>
          </cell>
        </row>
        <row r="28">
          <cell r="D28">
            <v>2000631038</v>
          </cell>
          <cell r="E28">
            <v>138387.26999999999</v>
          </cell>
          <cell r="F28">
            <v>2017</v>
          </cell>
          <cell r="G28">
            <v>4.2500000000000003E-2</v>
          </cell>
          <cell r="H28">
            <v>0</v>
          </cell>
          <cell r="I28" t="str">
            <v>-</v>
          </cell>
          <cell r="J28">
            <v>0</v>
          </cell>
          <cell r="K28" t="str">
            <v>Y</v>
          </cell>
          <cell r="L28" t="str">
            <v>Y</v>
          </cell>
          <cell r="M28" t="str">
            <v>Y</v>
          </cell>
          <cell r="N28">
            <v>66121.767600000006</v>
          </cell>
          <cell r="P28">
            <v>0</v>
          </cell>
          <cell r="Q28">
            <v>5151</v>
          </cell>
          <cell r="R28">
            <v>2017</v>
          </cell>
          <cell r="S28">
            <v>0</v>
          </cell>
          <cell r="W28" t="str">
            <v>Academic</v>
          </cell>
          <cell r="X28" t="str">
            <v>Large</v>
          </cell>
          <cell r="Y28" t="str">
            <v>Large</v>
          </cell>
          <cell r="Z28" t="str">
            <v>Small</v>
          </cell>
          <cell r="AA28">
            <v>5881.4589749999996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5881.4589749999996</v>
          </cell>
          <cell r="AH28">
            <v>144268.72897499998</v>
          </cell>
          <cell r="AI28">
            <v>0</v>
          </cell>
          <cell r="AJ28">
            <v>1834.4748</v>
          </cell>
          <cell r="AK28">
            <v>1723.4007999999999</v>
          </cell>
          <cell r="AL28">
            <v>60700.1872</v>
          </cell>
          <cell r="AM28">
            <v>1863.7048</v>
          </cell>
          <cell r="AN28">
            <v>1834.4748</v>
          </cell>
          <cell r="AO28">
            <v>2</v>
          </cell>
          <cell r="AP28">
            <v>37</v>
          </cell>
          <cell r="AQ28">
            <v>74651</v>
          </cell>
          <cell r="AR28">
            <v>0.7</v>
          </cell>
          <cell r="AS28">
            <v>22395.300000000003</v>
          </cell>
          <cell r="AT28">
            <v>0.7</v>
          </cell>
          <cell r="AU28">
            <v>24229.774800000003</v>
          </cell>
          <cell r="AV28">
            <v>24956.668044000002</v>
          </cell>
          <cell r="AW28">
            <v>25830.15142554</v>
          </cell>
          <cell r="AX28">
            <v>25081.451384219999</v>
          </cell>
          <cell r="AY28">
            <v>26089.098693581032</v>
          </cell>
          <cell r="AZ28">
            <v>1723.4007999999999</v>
          </cell>
          <cell r="BA28">
            <v>3</v>
          </cell>
          <cell r="BB28">
            <v>42</v>
          </cell>
          <cell r="BC28">
            <v>32991</v>
          </cell>
          <cell r="BD28">
            <v>0.8</v>
          </cell>
          <cell r="BE28">
            <v>6598.1999999999989</v>
          </cell>
          <cell r="BF28">
            <v>0.8</v>
          </cell>
          <cell r="BG28">
            <v>8321.6007999999983</v>
          </cell>
          <cell r="BH28">
            <v>8571.2488239999984</v>
          </cell>
          <cell r="BI28">
            <v>8871.2425328399968</v>
          </cell>
          <cell r="BJ28">
            <v>8614.1050681199977</v>
          </cell>
          <cell r="BK28">
            <v>8960.1767392317179</v>
          </cell>
          <cell r="BL28">
            <v>60700.1872</v>
          </cell>
          <cell r="BM28">
            <v>11</v>
          </cell>
          <cell r="BN28">
            <v>4</v>
          </cell>
          <cell r="BO28">
            <v>1</v>
          </cell>
          <cell r="BP28">
            <v>1</v>
          </cell>
          <cell r="BQ28">
            <v>29</v>
          </cell>
          <cell r="BR28">
            <v>166875</v>
          </cell>
          <cell r="BS28">
            <v>0.45</v>
          </cell>
          <cell r="BT28">
            <v>91781.250000000015</v>
          </cell>
          <cell r="BU28">
            <v>0.4499999999999999</v>
          </cell>
          <cell r="BV28">
            <v>152481.43720000001</v>
          </cell>
          <cell r="BW28">
            <v>157055.88031600002</v>
          </cell>
          <cell r="BX28">
            <v>162552.83612706</v>
          </cell>
          <cell r="BY28">
            <v>166479.23313496003</v>
          </cell>
          <cell r="BZ28">
            <v>182644.36667236465</v>
          </cell>
          <cell r="CA28">
            <v>39516.621599999999</v>
          </cell>
          <cell r="CB28">
            <v>20</v>
          </cell>
          <cell r="CC28">
            <v>108763</v>
          </cell>
          <cell r="CD28">
            <v>0.4</v>
          </cell>
          <cell r="CE28">
            <v>65257.799999999996</v>
          </cell>
          <cell r="CF28">
            <v>0.4</v>
          </cell>
          <cell r="CG28">
            <v>104774.4216</v>
          </cell>
          <cell r="CH28">
            <v>1969</v>
          </cell>
          <cell r="CI28">
            <v>125</v>
          </cell>
          <cell r="CJ28">
            <v>0.03</v>
          </cell>
          <cell r="CK28">
            <v>4151.6180999999997</v>
          </cell>
          <cell r="CL28">
            <v>148420.34707499997</v>
          </cell>
          <cell r="CM28">
            <v>152872.95748724998</v>
          </cell>
          <cell r="CN28">
            <v>158223.51099930372</v>
          </cell>
          <cell r="CO28">
            <v>154401.68706212248</v>
          </cell>
          <cell r="CP28">
            <v>161403.80357038972</v>
          </cell>
          <cell r="CR28">
            <v>21</v>
          </cell>
          <cell r="CS28">
            <v>0.3</v>
          </cell>
          <cell r="CT28">
            <v>5000</v>
          </cell>
          <cell r="CU28">
            <v>5000</v>
          </cell>
          <cell r="CV28">
            <v>5150</v>
          </cell>
          <cell r="CW28">
            <v>5330.25</v>
          </cell>
          <cell r="CX28">
            <v>5175.7499999999991</v>
          </cell>
          <cell r="CY28">
            <v>5383.6857562499981</v>
          </cell>
          <cell r="CZ28">
            <v>1863.7048</v>
          </cell>
          <cell r="DA28" t="str">
            <v>Y</v>
          </cell>
          <cell r="DB28">
            <v>0</v>
          </cell>
          <cell r="DC28">
            <v>0</v>
          </cell>
          <cell r="DD28">
            <v>8528.7047999999995</v>
          </cell>
          <cell r="DE28">
            <v>8784.5659439999999</v>
          </cell>
          <cell r="DF28">
            <v>9092.0257520399991</v>
          </cell>
          <cell r="DG28" t="str">
            <v>Yes</v>
          </cell>
          <cell r="DH28">
            <v>6665</v>
          </cell>
          <cell r="DI28">
            <v>5</v>
          </cell>
          <cell r="DJ28">
            <v>0.05</v>
          </cell>
          <cell r="DK28">
            <v>140999.32972124996</v>
          </cell>
          <cell r="DL28">
            <v>0</v>
          </cell>
          <cell r="DM28">
            <v>23018.286060000002</v>
          </cell>
          <cell r="DN28">
            <v>7905.5207599999976</v>
          </cell>
          <cell r="DO28">
            <v>144857.36534000002</v>
          </cell>
          <cell r="DP28">
            <v>8102.2695599999988</v>
          </cell>
          <cell r="DQ28">
            <v>324882.77144124993</v>
          </cell>
          <cell r="DR28">
            <v>334629.25458448747</v>
          </cell>
          <cell r="DS28">
            <v>346341.27849494456</v>
          </cell>
          <cell r="DT28">
            <v>345192.99046375137</v>
          </cell>
          <cell r="DU28">
            <v>368779.99785622675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</row>
        <row r="29">
          <cell r="D29">
            <v>2000703920</v>
          </cell>
          <cell r="E29">
            <v>19301.61</v>
          </cell>
          <cell r="F29">
            <v>2017</v>
          </cell>
          <cell r="G29">
            <v>4.2500000000000003E-2</v>
          </cell>
          <cell r="H29">
            <v>1710</v>
          </cell>
          <cell r="I29">
            <v>2017</v>
          </cell>
          <cell r="J29">
            <v>4.2500000000000003E-2</v>
          </cell>
          <cell r="K29" t="str">
            <v>Y</v>
          </cell>
          <cell r="L29" t="str">
            <v>Y</v>
          </cell>
          <cell r="M29" t="str">
            <v>Y</v>
          </cell>
          <cell r="N29">
            <v>7962.2520000000004</v>
          </cell>
          <cell r="P29">
            <v>0</v>
          </cell>
          <cell r="Q29">
            <v>5296</v>
          </cell>
          <cell r="R29">
            <v>2017</v>
          </cell>
          <cell r="S29">
            <v>0</v>
          </cell>
          <cell r="W29" t="str">
            <v>Academic</v>
          </cell>
          <cell r="X29" t="str">
            <v>Medium</v>
          </cell>
          <cell r="Y29" t="str">
            <v>Medium</v>
          </cell>
          <cell r="Z29" t="str">
            <v>Small</v>
          </cell>
          <cell r="AA29">
            <v>820.31842500000005</v>
          </cell>
          <cell r="AB29">
            <v>72.675000000000011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892.99342500000012</v>
          </cell>
          <cell r="AH29">
            <v>20121.928425000002</v>
          </cell>
          <cell r="AI29">
            <v>1782.675</v>
          </cell>
          <cell r="AJ29">
            <v>0</v>
          </cell>
          <cell r="AK29">
            <v>491.06399999999996</v>
          </cell>
          <cell r="AL29">
            <v>7471.1880000000001</v>
          </cell>
          <cell r="AM29">
            <v>0</v>
          </cell>
          <cell r="AN29">
            <v>0</v>
          </cell>
          <cell r="AO29">
            <v>0</v>
          </cell>
          <cell r="AP29">
            <v>39</v>
          </cell>
          <cell r="AQ29">
            <v>70903</v>
          </cell>
          <cell r="AR29">
            <v>0.75</v>
          </cell>
          <cell r="AS29">
            <v>17725.75</v>
          </cell>
          <cell r="AT29">
            <v>0.75</v>
          </cell>
          <cell r="AU29">
            <v>17725.75</v>
          </cell>
          <cell r="AV29">
            <v>18257.522499999999</v>
          </cell>
          <cell r="AW29">
            <v>18896.535787499997</v>
          </cell>
          <cell r="AX29">
            <v>18348.810112499996</v>
          </cell>
          <cell r="AY29">
            <v>19085.973558769678</v>
          </cell>
          <cell r="AZ29">
            <v>491.06399999999996</v>
          </cell>
          <cell r="BA29">
            <v>1</v>
          </cell>
          <cell r="BB29">
            <v>44</v>
          </cell>
          <cell r="BC29">
            <v>34760</v>
          </cell>
          <cell r="BD29">
            <v>0.8</v>
          </cell>
          <cell r="BE29">
            <v>6951.9999999999982</v>
          </cell>
          <cell r="BF29">
            <v>0.8</v>
          </cell>
          <cell r="BG29">
            <v>7443.0639999999985</v>
          </cell>
          <cell r="BH29">
            <v>7666.3559199999991</v>
          </cell>
          <cell r="BI29">
            <v>7934.6783771999981</v>
          </cell>
          <cell r="BJ29">
            <v>7704.6876995999983</v>
          </cell>
          <cell r="BK29">
            <v>8014.2235279314264</v>
          </cell>
          <cell r="BL29">
            <v>7471.1880000000001</v>
          </cell>
          <cell r="BM29">
            <v>1</v>
          </cell>
          <cell r="BN29">
            <v>0</v>
          </cell>
          <cell r="BO29">
            <v>0</v>
          </cell>
          <cell r="BP29">
            <v>0</v>
          </cell>
          <cell r="BQ29">
            <v>45</v>
          </cell>
          <cell r="BR29">
            <v>216843</v>
          </cell>
          <cell r="BS29">
            <v>0.55000000000000004</v>
          </cell>
          <cell r="BT29">
            <v>97579.349999999991</v>
          </cell>
          <cell r="BU29">
            <v>0.55000000000000004</v>
          </cell>
          <cell r="BV29">
            <v>105050.53799999999</v>
          </cell>
          <cell r="BW29">
            <v>108202.05413999999</v>
          </cell>
          <cell r="BX29">
            <v>111989.12603489998</v>
          </cell>
          <cell r="BY29">
            <v>114694.1773884</v>
          </cell>
          <cell r="BZ29">
            <v>125830.98201281363</v>
          </cell>
          <cell r="CA29">
            <v>7471.1880000000001</v>
          </cell>
          <cell r="CB29">
            <v>30</v>
          </cell>
          <cell r="CC29">
            <v>136817</v>
          </cell>
          <cell r="CD29">
            <v>0.55000000000000004</v>
          </cell>
          <cell r="CE29">
            <v>61567.649999999994</v>
          </cell>
          <cell r="CF29">
            <v>0.55000000000000004</v>
          </cell>
          <cell r="CG29">
            <v>69038.837999999989</v>
          </cell>
          <cell r="CH29">
            <v>1969</v>
          </cell>
          <cell r="CI29">
            <v>125</v>
          </cell>
          <cell r="CJ29">
            <v>0.03</v>
          </cell>
          <cell r="CK29">
            <v>579.04830000000004</v>
          </cell>
          <cell r="CL29">
            <v>20700.976725</v>
          </cell>
          <cell r="CM29">
            <v>21322.006026750001</v>
          </cell>
          <cell r="CN29">
            <v>22068.276237686248</v>
          </cell>
          <cell r="CO29">
            <v>21535.226087017501</v>
          </cell>
          <cell r="CP29">
            <v>22511.848590063742</v>
          </cell>
          <cell r="CQ29">
            <v>1</v>
          </cell>
          <cell r="CR29">
            <v>20</v>
          </cell>
          <cell r="CS29">
            <v>0.3</v>
          </cell>
          <cell r="CT29">
            <v>513</v>
          </cell>
          <cell r="CU29">
            <v>2295.6750000000002</v>
          </cell>
          <cell r="CV29">
            <v>2364.5452500000001</v>
          </cell>
          <cell r="CW29">
            <v>2447.3043337499998</v>
          </cell>
          <cell r="CX29">
            <v>2376.3679762500001</v>
          </cell>
          <cell r="CY29">
            <v>2471.8385596958433</v>
          </cell>
          <cell r="CZ29">
            <v>0</v>
          </cell>
          <cell r="DA29" t="str">
            <v>N</v>
          </cell>
          <cell r="DB29">
            <v>1572</v>
          </cell>
          <cell r="DC29">
            <v>1572</v>
          </cell>
          <cell r="DD29">
            <v>8237</v>
          </cell>
          <cell r="DE29">
            <v>8484.11</v>
          </cell>
          <cell r="DF29">
            <v>8781.0538500000002</v>
          </cell>
          <cell r="DG29" t="str">
            <v>Yes</v>
          </cell>
          <cell r="DH29">
            <v>6665</v>
          </cell>
          <cell r="DI29">
            <v>4</v>
          </cell>
          <cell r="DJ29">
            <v>0.04</v>
          </cell>
          <cell r="DK29">
            <v>19872.937655999998</v>
          </cell>
          <cell r="DL29">
            <v>2203.848</v>
          </cell>
          <cell r="DM29">
            <v>0</v>
          </cell>
          <cell r="DN29">
            <v>7145.3414399999983</v>
          </cell>
          <cell r="DO29">
            <v>100848.51647999998</v>
          </cell>
          <cell r="DP29">
            <v>0</v>
          </cell>
          <cell r="DQ29">
            <v>130070.64357599997</v>
          </cell>
          <cell r="DR29">
            <v>133972.76288327997</v>
          </cell>
          <cell r="DS29">
            <v>138661.80958419477</v>
          </cell>
          <cell r="DT29">
            <v>140458.04078521678</v>
          </cell>
          <cell r="DU29">
            <v>152475.73698288444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</row>
        <row r="30">
          <cell r="D30">
            <v>2000356835</v>
          </cell>
          <cell r="E30">
            <v>150715.17000000001</v>
          </cell>
          <cell r="F30">
            <v>2017</v>
          </cell>
          <cell r="G30">
            <v>4.2500000000000003E-2</v>
          </cell>
          <cell r="H30">
            <v>1636</v>
          </cell>
          <cell r="I30">
            <v>2016</v>
          </cell>
          <cell r="J30">
            <v>0</v>
          </cell>
          <cell r="K30" t="str">
            <v>Y</v>
          </cell>
          <cell r="L30" t="str">
            <v>Y</v>
          </cell>
          <cell r="M30" t="str">
            <v>Y</v>
          </cell>
          <cell r="N30">
            <v>112800.9084</v>
          </cell>
          <cell r="P30">
            <v>0</v>
          </cell>
          <cell r="Q30">
            <v>5503</v>
          </cell>
          <cell r="R30">
            <v>2017</v>
          </cell>
          <cell r="S30">
            <v>0</v>
          </cell>
          <cell r="W30" t="str">
            <v>Academic</v>
          </cell>
          <cell r="X30" t="str">
            <v>Custom 2</v>
          </cell>
          <cell r="Y30" t="str">
            <v>Custom 1</v>
          </cell>
          <cell r="Z30" t="str">
            <v>Small</v>
          </cell>
          <cell r="AA30">
            <v>6405.394725000001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6405.394725000001</v>
          </cell>
          <cell r="AH30">
            <v>157120.564725</v>
          </cell>
          <cell r="AI30">
            <v>1636</v>
          </cell>
          <cell r="AJ30">
            <v>15028.8968</v>
          </cell>
          <cell r="AK30">
            <v>1594.7888</v>
          </cell>
          <cell r="AL30">
            <v>92857.864000000001</v>
          </cell>
          <cell r="AM30">
            <v>3319.3588</v>
          </cell>
          <cell r="AN30">
            <v>15028.8968</v>
          </cell>
          <cell r="AO30">
            <v>7</v>
          </cell>
          <cell r="AP30">
            <v>32</v>
          </cell>
          <cell r="AQ30">
            <v>60334</v>
          </cell>
          <cell r="AR30">
            <v>0.65</v>
          </cell>
          <cell r="AS30">
            <v>21116.899999999998</v>
          </cell>
          <cell r="AT30">
            <v>0.65000000000000013</v>
          </cell>
          <cell r="AU30">
            <v>36145.796799999996</v>
          </cell>
          <cell r="AV30">
            <v>37230.170703999996</v>
          </cell>
          <cell r="AW30">
            <v>38533.226678639992</v>
          </cell>
          <cell r="AX30">
            <v>37416.321557519994</v>
          </cell>
          <cell r="AY30">
            <v>38919.522276093354</v>
          </cell>
          <cell r="AZ30">
            <v>1594.7888</v>
          </cell>
          <cell r="BA30">
            <v>3</v>
          </cell>
          <cell r="BB30">
            <v>42</v>
          </cell>
          <cell r="BC30">
            <v>33178</v>
          </cell>
          <cell r="BD30">
            <v>0.8</v>
          </cell>
          <cell r="BE30">
            <v>6635.5999999999985</v>
          </cell>
          <cell r="BF30">
            <v>0.8</v>
          </cell>
          <cell r="BG30">
            <v>8230.3887999999988</v>
          </cell>
          <cell r="BH30">
            <v>8477.3004639999981</v>
          </cell>
          <cell r="BI30">
            <v>8774.0059802399974</v>
          </cell>
          <cell r="BJ30">
            <v>8519.6869663199977</v>
          </cell>
          <cell r="BK30">
            <v>8861.9653901919028</v>
          </cell>
          <cell r="BL30">
            <v>92857.864000000001</v>
          </cell>
          <cell r="BM30">
            <v>23</v>
          </cell>
          <cell r="BN30">
            <v>0</v>
          </cell>
          <cell r="BO30">
            <v>1</v>
          </cell>
          <cell r="BP30">
            <v>1</v>
          </cell>
          <cell r="BQ30">
            <v>21</v>
          </cell>
          <cell r="BR30">
            <v>147295</v>
          </cell>
          <cell r="BS30">
            <v>0.4</v>
          </cell>
          <cell r="BT30">
            <v>88377</v>
          </cell>
          <cell r="BU30">
            <v>0.4</v>
          </cell>
          <cell r="BV30">
            <v>181234.864</v>
          </cell>
          <cell r="BW30">
            <v>186671.90992000001</v>
          </cell>
          <cell r="BX30">
            <v>193205.4267672</v>
          </cell>
          <cell r="BY30">
            <v>197872.22451520001</v>
          </cell>
          <cell r="BZ30">
            <v>217085.6175156259</v>
          </cell>
          <cell r="CA30">
            <v>85363.292000000001</v>
          </cell>
          <cell r="CB30">
            <v>8</v>
          </cell>
          <cell r="CC30">
            <v>49822</v>
          </cell>
          <cell r="CD30">
            <v>0.35</v>
          </cell>
          <cell r="CE30">
            <v>32384.300000000003</v>
          </cell>
          <cell r="CF30">
            <v>0.34999999999999992</v>
          </cell>
          <cell r="CG30">
            <v>117747.592</v>
          </cell>
          <cell r="CH30">
            <v>1969</v>
          </cell>
          <cell r="CI30">
            <v>125</v>
          </cell>
          <cell r="CJ30">
            <v>0.03</v>
          </cell>
          <cell r="CK30">
            <v>4521.4551000000001</v>
          </cell>
          <cell r="CL30">
            <v>161642.019825</v>
          </cell>
          <cell r="CM30">
            <v>166491.28041974999</v>
          </cell>
          <cell r="CN30">
            <v>172318.47523444123</v>
          </cell>
          <cell r="CO30">
            <v>168156.19322394748</v>
          </cell>
          <cell r="CP30">
            <v>175782.07658665351</v>
          </cell>
          <cell r="CQ30">
            <v>1</v>
          </cell>
          <cell r="CR30">
            <v>20</v>
          </cell>
          <cell r="CS30">
            <v>0.3</v>
          </cell>
          <cell r="CT30">
            <v>490.79999999999995</v>
          </cell>
          <cell r="CU30">
            <v>2126.8000000000002</v>
          </cell>
          <cell r="CV30">
            <v>2190.6040000000003</v>
          </cell>
          <cell r="CW30">
            <v>2267.2751400000002</v>
          </cell>
          <cell r="CX30">
            <v>2201.5570200000002</v>
          </cell>
          <cell r="CY30">
            <v>2290.0045732784997</v>
          </cell>
          <cell r="CZ30">
            <v>3319.3588</v>
          </cell>
          <cell r="DA30" t="str">
            <v>Y</v>
          </cell>
          <cell r="DB30">
            <v>0</v>
          </cell>
          <cell r="DC30">
            <v>0</v>
          </cell>
          <cell r="DD30">
            <v>9984.3588</v>
          </cell>
          <cell r="DE30">
            <v>10283.889564000001</v>
          </cell>
          <cell r="DF30">
            <v>10643.82569874</v>
          </cell>
          <cell r="DG30" t="str">
            <v>Yes</v>
          </cell>
          <cell r="DH30">
            <v>6665</v>
          </cell>
          <cell r="DI30">
            <v>6</v>
          </cell>
          <cell r="DJ30">
            <v>0.05</v>
          </cell>
          <cell r="DK30">
            <v>153559.91883374998</v>
          </cell>
          <cell r="DL30">
            <v>2020.46</v>
          </cell>
          <cell r="DM30">
            <v>34338.506959999992</v>
          </cell>
          <cell r="DN30">
            <v>7818.8693599999988</v>
          </cell>
          <cell r="DO30">
            <v>172173.1208</v>
          </cell>
          <cell r="DP30">
            <v>9485.1408599999995</v>
          </cell>
          <cell r="DQ30">
            <v>379396.01681374997</v>
          </cell>
          <cell r="DR30">
            <v>390777.89731816249</v>
          </cell>
          <cell r="DS30">
            <v>404455.12372429809</v>
          </cell>
          <cell r="DT30">
            <v>403227.37920463813</v>
          </cell>
          <cell r="DU30">
            <v>430903.86143855401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</row>
        <row r="31">
          <cell r="D31">
            <v>2000493958</v>
          </cell>
          <cell r="E31">
            <v>62622.69</v>
          </cell>
          <cell r="F31">
            <v>2017</v>
          </cell>
          <cell r="G31">
            <v>4.2500000000000003E-2</v>
          </cell>
          <cell r="H31">
            <v>0</v>
          </cell>
          <cell r="I31" t="str">
            <v>-</v>
          </cell>
          <cell r="J31">
            <v>0</v>
          </cell>
          <cell r="K31" t="str">
            <v>Y</v>
          </cell>
          <cell r="L31" t="str">
            <v>Y</v>
          </cell>
          <cell r="M31" t="str">
            <v>Y</v>
          </cell>
          <cell r="N31">
            <v>115308.84240000001</v>
          </cell>
          <cell r="P31">
            <v>0</v>
          </cell>
          <cell r="Q31">
            <v>5543</v>
          </cell>
          <cell r="R31">
            <v>2017</v>
          </cell>
          <cell r="S31">
            <v>0</v>
          </cell>
          <cell r="W31" t="str">
            <v>Academic</v>
          </cell>
          <cell r="X31" t="str">
            <v>Custom 2</v>
          </cell>
          <cell r="Y31" t="str">
            <v>Custom 1</v>
          </cell>
          <cell r="Z31" t="str">
            <v>Small</v>
          </cell>
          <cell r="AA31">
            <v>2661.4643250000004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2661.4643250000004</v>
          </cell>
          <cell r="AH31">
            <v>65284.154325000003</v>
          </cell>
          <cell r="AI31">
            <v>0</v>
          </cell>
          <cell r="AJ31">
            <v>0</v>
          </cell>
          <cell r="AK31">
            <v>17599.967599999996</v>
          </cell>
          <cell r="AL31">
            <v>94214.135999999999</v>
          </cell>
          <cell r="AM31">
            <v>3494.7388000000001</v>
          </cell>
          <cell r="AN31">
            <v>0</v>
          </cell>
          <cell r="AO31">
            <v>0</v>
          </cell>
          <cell r="AP31">
            <v>39</v>
          </cell>
          <cell r="AQ31">
            <v>83977</v>
          </cell>
          <cell r="AR31">
            <v>0.7</v>
          </cell>
          <cell r="AS31">
            <v>25193.100000000002</v>
          </cell>
          <cell r="AT31">
            <v>0.7</v>
          </cell>
          <cell r="AU31">
            <v>25193.100000000002</v>
          </cell>
          <cell r="AV31">
            <v>25948.893000000004</v>
          </cell>
          <cell r="AW31">
            <v>26857.104255000002</v>
          </cell>
          <cell r="AX31">
            <v>26078.637465</v>
          </cell>
          <cell r="AY31">
            <v>27126.346725156371</v>
          </cell>
          <cell r="AZ31">
            <v>17599.967599999996</v>
          </cell>
          <cell r="BA31">
            <v>22</v>
          </cell>
          <cell r="BB31">
            <v>23</v>
          </cell>
          <cell r="BC31">
            <v>15651</v>
          </cell>
          <cell r="BD31">
            <v>0.7</v>
          </cell>
          <cell r="BE31">
            <v>4695.3000000000011</v>
          </cell>
          <cell r="BF31">
            <v>0.7</v>
          </cell>
          <cell r="BG31">
            <v>22295.267599999999</v>
          </cell>
          <cell r="BH31">
            <v>22964.125628000002</v>
          </cell>
          <cell r="BI31">
            <v>23767.870024979999</v>
          </cell>
          <cell r="BJ31">
            <v>23078.94625614</v>
          </cell>
          <cell r="BK31">
            <v>24006.142921980419</v>
          </cell>
          <cell r="BL31">
            <v>94214.135999999999</v>
          </cell>
          <cell r="BM31">
            <v>23</v>
          </cell>
          <cell r="BN31">
            <v>0</v>
          </cell>
          <cell r="BO31">
            <v>1</v>
          </cell>
          <cell r="BP31">
            <v>1</v>
          </cell>
          <cell r="BQ31">
            <v>21</v>
          </cell>
          <cell r="BR31">
            <v>144686</v>
          </cell>
          <cell r="BS31">
            <v>0.4</v>
          </cell>
          <cell r="BT31">
            <v>86811.599999999991</v>
          </cell>
          <cell r="BU31">
            <v>0.40000000000000008</v>
          </cell>
          <cell r="BV31">
            <v>181025.73599999998</v>
          </cell>
          <cell r="BW31">
            <v>186456.50807999997</v>
          </cell>
          <cell r="BX31">
            <v>192982.48586279995</v>
          </cell>
          <cell r="BY31">
            <v>197643.89856479998</v>
          </cell>
          <cell r="BZ31">
            <v>216835.12111544205</v>
          </cell>
          <cell r="CA31">
            <v>86719.563999999984</v>
          </cell>
          <cell r="CB31">
            <v>8</v>
          </cell>
          <cell r="CC31">
            <v>47213</v>
          </cell>
          <cell r="CD31">
            <v>0.35</v>
          </cell>
          <cell r="CE31">
            <v>30688.45</v>
          </cell>
          <cell r="CF31">
            <v>0.35</v>
          </cell>
          <cell r="CG31">
            <v>117408.01399999998</v>
          </cell>
          <cell r="CH31">
            <v>1969</v>
          </cell>
          <cell r="CI31">
            <v>125</v>
          </cell>
          <cell r="CJ31">
            <v>0.03</v>
          </cell>
          <cell r="CK31">
            <v>1878.6806999999999</v>
          </cell>
          <cell r="CL31">
            <v>67162.835025000008</v>
          </cell>
          <cell r="CM31">
            <v>69177.72007575001</v>
          </cell>
          <cell r="CN31">
            <v>71598.940278401249</v>
          </cell>
          <cell r="CO31">
            <v>69869.497276507507</v>
          </cell>
          <cell r="CP31">
            <v>73038.078977997124</v>
          </cell>
          <cell r="CR31">
            <v>21</v>
          </cell>
          <cell r="CS31">
            <v>0.3</v>
          </cell>
          <cell r="CT31">
            <v>5000</v>
          </cell>
          <cell r="CU31">
            <v>5000</v>
          </cell>
          <cell r="CV31">
            <v>5150</v>
          </cell>
          <cell r="CW31">
            <v>5330.25</v>
          </cell>
          <cell r="CX31">
            <v>5175.7499999999991</v>
          </cell>
          <cell r="CY31">
            <v>5383.6857562499981</v>
          </cell>
          <cell r="CZ31">
            <v>3494.7388000000001</v>
          </cell>
          <cell r="DA31" t="str">
            <v>Y</v>
          </cell>
          <cell r="DB31">
            <v>0</v>
          </cell>
          <cell r="DC31">
            <v>0</v>
          </cell>
          <cell r="DD31">
            <v>10159.738799999999</v>
          </cell>
          <cell r="DE31">
            <v>10464.530964</v>
          </cell>
          <cell r="DF31">
            <v>10830.789547739998</v>
          </cell>
          <cell r="DG31" t="str">
            <v>Yes</v>
          </cell>
          <cell r="DH31">
            <v>6665</v>
          </cell>
          <cell r="DI31">
            <v>4</v>
          </cell>
          <cell r="DJ31">
            <v>0.04</v>
          </cell>
          <cell r="DK31">
            <v>64476.321624000004</v>
          </cell>
          <cell r="DL31">
            <v>0</v>
          </cell>
          <cell r="DM31">
            <v>0</v>
          </cell>
          <cell r="DN31">
            <v>21403.456896</v>
          </cell>
          <cell r="DO31">
            <v>173784.70655999996</v>
          </cell>
          <cell r="DP31">
            <v>9753.3492479999986</v>
          </cell>
          <cell r="DQ31">
            <v>269417.83432799997</v>
          </cell>
          <cell r="DR31">
            <v>277500.36935783998</v>
          </cell>
          <cell r="DS31">
            <v>287212.88228536432</v>
          </cell>
          <cell r="DT31">
            <v>289014.59813898959</v>
          </cell>
          <cell r="DU31">
            <v>311721.7272606332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</row>
        <row r="32">
          <cell r="D32">
            <v>2000566643</v>
          </cell>
          <cell r="E32">
            <v>27561.87</v>
          </cell>
          <cell r="F32">
            <v>2017</v>
          </cell>
          <cell r="G32">
            <v>4.2500000000000003E-2</v>
          </cell>
          <cell r="H32">
            <v>0</v>
          </cell>
          <cell r="I32" t="str">
            <v>-</v>
          </cell>
          <cell r="J32">
            <v>0</v>
          </cell>
          <cell r="K32" t="str">
            <v>Y</v>
          </cell>
          <cell r="L32" t="str">
            <v>Y</v>
          </cell>
          <cell r="M32" t="str">
            <v>Y</v>
          </cell>
          <cell r="N32">
            <v>43579.591600000007</v>
          </cell>
          <cell r="P32">
            <v>0</v>
          </cell>
          <cell r="Q32">
            <v>5847</v>
          </cell>
          <cell r="R32">
            <v>2017</v>
          </cell>
          <cell r="S32">
            <v>0</v>
          </cell>
          <cell r="W32" t="str">
            <v>Academic</v>
          </cell>
          <cell r="X32" t="str">
            <v>Custom 1</v>
          </cell>
          <cell r="Y32" t="str">
            <v>Large</v>
          </cell>
          <cell r="Z32" t="str">
            <v>Small</v>
          </cell>
          <cell r="AA32">
            <v>1171.379475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1171.379475</v>
          </cell>
          <cell r="AH32">
            <v>28733.249475000001</v>
          </cell>
          <cell r="AI32">
            <v>0</v>
          </cell>
          <cell r="AJ32">
            <v>2713.7132000000001</v>
          </cell>
          <cell r="AK32">
            <v>1849.6743999999999</v>
          </cell>
          <cell r="AL32">
            <v>36220.646800000002</v>
          </cell>
          <cell r="AM32">
            <v>2795.5571999999997</v>
          </cell>
          <cell r="AN32">
            <v>2713.7132000000001</v>
          </cell>
          <cell r="AO32">
            <v>1</v>
          </cell>
          <cell r="AP32">
            <v>38</v>
          </cell>
          <cell r="AQ32">
            <v>73254</v>
          </cell>
          <cell r="AR32">
            <v>0.7</v>
          </cell>
          <cell r="AS32">
            <v>21976.200000000004</v>
          </cell>
          <cell r="AT32">
            <v>0.7</v>
          </cell>
          <cell r="AU32">
            <v>24689.913200000003</v>
          </cell>
          <cell r="AV32">
            <v>25430.610596000002</v>
          </cell>
          <cell r="AW32">
            <v>26320.68196686</v>
          </cell>
          <cell r="AX32">
            <v>25557.763648979999</v>
          </cell>
          <cell r="AY32">
            <v>26584.546803577767</v>
          </cell>
          <cell r="AZ32">
            <v>1849.6743999999999</v>
          </cell>
          <cell r="BA32">
            <v>2</v>
          </cell>
          <cell r="BB32">
            <v>43</v>
          </cell>
          <cell r="BC32">
            <v>32784</v>
          </cell>
          <cell r="BD32">
            <v>0.8</v>
          </cell>
          <cell r="BE32">
            <v>6556.7999999999984</v>
          </cell>
          <cell r="BF32">
            <v>0.8</v>
          </cell>
          <cell r="BG32">
            <v>8406.4743999999992</v>
          </cell>
          <cell r="BH32">
            <v>8658.668631999999</v>
          </cell>
          <cell r="BI32">
            <v>8961.7220341199991</v>
          </cell>
          <cell r="BJ32">
            <v>8701.9619751599985</v>
          </cell>
          <cell r="BK32">
            <v>9051.5632975120498</v>
          </cell>
          <cell r="BL32">
            <v>36220.646800000002</v>
          </cell>
          <cell r="BM32">
            <v>8</v>
          </cell>
          <cell r="BN32">
            <v>0</v>
          </cell>
          <cell r="BO32">
            <v>1</v>
          </cell>
          <cell r="BP32">
            <v>0</v>
          </cell>
          <cell r="BQ32">
            <v>37</v>
          </cell>
          <cell r="BR32">
            <v>214113</v>
          </cell>
          <cell r="BS32">
            <v>0.5</v>
          </cell>
          <cell r="BT32">
            <v>107056.5</v>
          </cell>
          <cell r="BU32">
            <v>0.5</v>
          </cell>
          <cell r="BV32">
            <v>143277.14679999999</v>
          </cell>
          <cell r="BW32">
            <v>147575.46120399999</v>
          </cell>
          <cell r="BX32">
            <v>152740.60234613999</v>
          </cell>
          <cell r="BY32">
            <v>156429.98887624001</v>
          </cell>
          <cell r="BZ32">
            <v>171619.34079612291</v>
          </cell>
          <cell r="CA32">
            <v>32663.940399999999</v>
          </cell>
          <cell r="CB32">
            <v>23</v>
          </cell>
          <cell r="CC32">
            <v>124051</v>
          </cell>
          <cell r="CD32">
            <v>0.5</v>
          </cell>
          <cell r="CE32">
            <v>62025.5</v>
          </cell>
          <cell r="CF32">
            <v>0.5</v>
          </cell>
          <cell r="CG32">
            <v>94689.440399999992</v>
          </cell>
          <cell r="CH32">
            <v>1969</v>
          </cell>
          <cell r="CI32">
            <v>125</v>
          </cell>
          <cell r="CJ32">
            <v>0.03</v>
          </cell>
          <cell r="CK32">
            <v>826.85609999999997</v>
          </cell>
          <cell r="CL32">
            <v>29560.105575000001</v>
          </cell>
          <cell r="CM32">
            <v>30446.908742250002</v>
          </cell>
          <cell r="CN32">
            <v>31512.550548228748</v>
          </cell>
          <cell r="CO32">
            <v>30751.377829672503</v>
          </cell>
          <cell r="CP32">
            <v>32145.95281424815</v>
          </cell>
          <cell r="CR32">
            <v>21</v>
          </cell>
          <cell r="CS32">
            <v>0.3</v>
          </cell>
          <cell r="CT32">
            <v>5000</v>
          </cell>
          <cell r="CU32">
            <v>5000</v>
          </cell>
          <cell r="CV32">
            <v>5150</v>
          </cell>
          <cell r="CW32">
            <v>5330.25</v>
          </cell>
          <cell r="CX32">
            <v>5175.7499999999991</v>
          </cell>
          <cell r="CY32">
            <v>5383.6857562499981</v>
          </cell>
          <cell r="CZ32">
            <v>2795.5571999999997</v>
          </cell>
          <cell r="DA32" t="str">
            <v>Y</v>
          </cell>
          <cell r="DB32">
            <v>0</v>
          </cell>
          <cell r="DC32">
            <v>0</v>
          </cell>
          <cell r="DD32">
            <v>2795.5571999999997</v>
          </cell>
          <cell r="DE32">
            <v>2879.4239159999997</v>
          </cell>
          <cell r="DF32">
            <v>2980.2037530599996</v>
          </cell>
          <cell r="DG32" t="str">
            <v>No</v>
          </cell>
          <cell r="DH32">
            <v>0</v>
          </cell>
          <cell r="DI32">
            <v>5</v>
          </cell>
          <cell r="DJ32">
            <v>0.05</v>
          </cell>
          <cell r="DK32">
            <v>28082.100296249999</v>
          </cell>
          <cell r="DL32">
            <v>0</v>
          </cell>
          <cell r="DM32">
            <v>23455.417540000002</v>
          </cell>
          <cell r="DN32">
            <v>7986.1506799999988</v>
          </cell>
          <cell r="DO32">
            <v>136113.28945999997</v>
          </cell>
          <cell r="DP32">
            <v>2655.7793399999996</v>
          </cell>
          <cell r="DQ32">
            <v>198292.73731624999</v>
          </cell>
          <cell r="DR32">
            <v>204241.51943573749</v>
          </cell>
          <cell r="DS32">
            <v>211389.97261598831</v>
          </cell>
          <cell r="DT32">
            <v>213104.49043374989</v>
          </cell>
          <cell r="DU32">
            <v>230262.52709129482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</row>
        <row r="33">
          <cell r="D33">
            <v>3000134776</v>
          </cell>
          <cell r="E33">
            <v>266452.96000000002</v>
          </cell>
          <cell r="F33">
            <v>2017</v>
          </cell>
          <cell r="G33">
            <v>4.2500000000000003E-2</v>
          </cell>
          <cell r="H33">
            <v>14462.96</v>
          </cell>
          <cell r="I33">
            <v>2017</v>
          </cell>
          <cell r="J33">
            <v>4.2500000000000003E-2</v>
          </cell>
          <cell r="K33" t="str">
            <v>Y</v>
          </cell>
          <cell r="L33" t="str">
            <v>Y</v>
          </cell>
          <cell r="M33" t="str">
            <v>Y</v>
          </cell>
          <cell r="N33">
            <v>189112.25400000002</v>
          </cell>
          <cell r="P33">
            <v>0</v>
          </cell>
          <cell r="Q33">
            <v>5997</v>
          </cell>
          <cell r="R33">
            <v>2017</v>
          </cell>
          <cell r="S33">
            <v>0</v>
          </cell>
          <cell r="W33" t="str">
            <v>Academic</v>
          </cell>
          <cell r="X33" t="str">
            <v>Custom 1</v>
          </cell>
          <cell r="Y33" t="str">
            <v>Custom 1</v>
          </cell>
          <cell r="Z33" t="str">
            <v>Small</v>
          </cell>
          <cell r="AA33">
            <v>11324.250800000002</v>
          </cell>
          <cell r="AB33">
            <v>614.67579999999998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11938.926600000003</v>
          </cell>
          <cell r="AH33">
            <v>277777.2108</v>
          </cell>
          <cell r="AI33">
            <v>15077.6358</v>
          </cell>
          <cell r="AJ33">
            <v>46749.292799999996</v>
          </cell>
          <cell r="AK33">
            <v>5025.2215999999999</v>
          </cell>
          <cell r="AL33">
            <v>134542.18240000002</v>
          </cell>
          <cell r="AM33">
            <v>2795.5571999999997</v>
          </cell>
          <cell r="AN33">
            <v>46749.292799999996</v>
          </cell>
          <cell r="AO33">
            <v>39</v>
          </cell>
          <cell r="AP33">
            <v>0</v>
          </cell>
          <cell r="AQ33">
            <v>0</v>
          </cell>
          <cell r="AR33">
            <v>0.55000000000000004</v>
          </cell>
          <cell r="AS33">
            <v>0</v>
          </cell>
          <cell r="AT33">
            <v>0</v>
          </cell>
          <cell r="AU33">
            <v>46749.292799999996</v>
          </cell>
          <cell r="AV33">
            <v>48151.771583999995</v>
          </cell>
          <cell r="AW33">
            <v>49837.083589439993</v>
          </cell>
          <cell r="AX33">
            <v>48392.530441919989</v>
          </cell>
          <cell r="AY33">
            <v>50336.700352424115</v>
          </cell>
          <cell r="AZ33">
            <v>5025.2215999999999</v>
          </cell>
          <cell r="BA33">
            <v>10</v>
          </cell>
          <cell r="BB33">
            <v>35</v>
          </cell>
          <cell r="BC33">
            <v>28053</v>
          </cell>
          <cell r="BD33">
            <v>0.75</v>
          </cell>
          <cell r="BE33">
            <v>7013.25</v>
          </cell>
          <cell r="BF33">
            <v>0.75</v>
          </cell>
          <cell r="BG33">
            <v>12038.471600000001</v>
          </cell>
          <cell r="BH33">
            <v>12399.625748</v>
          </cell>
          <cell r="BI33">
            <v>12833.612649179999</v>
          </cell>
          <cell r="BJ33">
            <v>12461.623876739999</v>
          </cell>
          <cell r="BK33">
            <v>12962.269615988025</v>
          </cell>
          <cell r="BL33">
            <v>134542.18240000002</v>
          </cell>
          <cell r="BM33">
            <v>31</v>
          </cell>
          <cell r="BN33">
            <v>10</v>
          </cell>
          <cell r="BO33">
            <v>1</v>
          </cell>
          <cell r="BP33">
            <v>1</v>
          </cell>
          <cell r="BQ33">
            <v>3</v>
          </cell>
          <cell r="BR33">
            <v>23157</v>
          </cell>
          <cell r="BS33">
            <v>0.35</v>
          </cell>
          <cell r="BT33">
            <v>15052.050000000001</v>
          </cell>
          <cell r="BU33">
            <v>0.35</v>
          </cell>
          <cell r="BV33">
            <v>149594.23240000001</v>
          </cell>
          <cell r="BW33">
            <v>154082.05937200002</v>
          </cell>
          <cell r="BX33">
            <v>159474.93145002</v>
          </cell>
          <cell r="BY33">
            <v>163326.98293432003</v>
          </cell>
          <cell r="BZ33">
            <v>179186.03297724249</v>
          </cell>
          <cell r="CA33">
            <v>94796.397600000026</v>
          </cell>
          <cell r="CB33">
            <v>0</v>
          </cell>
          <cell r="CC33">
            <v>0</v>
          </cell>
          <cell r="CD33">
            <v>0.35</v>
          </cell>
          <cell r="CE33">
            <v>0</v>
          </cell>
          <cell r="CF33">
            <v>0</v>
          </cell>
          <cell r="CG33">
            <v>94796.397600000026</v>
          </cell>
          <cell r="CH33">
            <v>1969</v>
          </cell>
          <cell r="CI33">
            <v>125</v>
          </cell>
          <cell r="CJ33">
            <v>0.03</v>
          </cell>
          <cell r="CK33">
            <v>7993.5888000000004</v>
          </cell>
          <cell r="CL33">
            <v>285770.79960000003</v>
          </cell>
          <cell r="CM33">
            <v>294343.92358800006</v>
          </cell>
          <cell r="CN33">
            <v>304645.96091358003</v>
          </cell>
          <cell r="CO33">
            <v>297287.36282388004</v>
          </cell>
          <cell r="CP33">
            <v>310769.34472794301</v>
          </cell>
          <cell r="CQ33">
            <v>20</v>
          </cell>
          <cell r="CR33">
            <v>1</v>
          </cell>
          <cell r="CS33">
            <v>0.1</v>
          </cell>
          <cell r="CT33">
            <v>1446.296</v>
          </cell>
          <cell r="CU33">
            <v>16523.931799999998</v>
          </cell>
          <cell r="CV33">
            <v>17019.649753999998</v>
          </cell>
          <cell r="CW33">
            <v>17615.337495389998</v>
          </cell>
          <cell r="CX33">
            <v>17104.748002769997</v>
          </cell>
          <cell r="CY33">
            <v>17791.931253781277</v>
          </cell>
          <cell r="CZ33">
            <v>2795.5571999999997</v>
          </cell>
          <cell r="DA33" t="str">
            <v>Y</v>
          </cell>
          <cell r="DB33">
            <v>0</v>
          </cell>
          <cell r="DC33">
            <v>0</v>
          </cell>
          <cell r="DD33">
            <v>9460.5571999999993</v>
          </cell>
          <cell r="DE33">
            <v>9744.3739159999986</v>
          </cell>
          <cell r="DF33">
            <v>10085.427003059998</v>
          </cell>
          <cell r="DG33" t="str">
            <v>Yes</v>
          </cell>
          <cell r="DH33">
            <v>6665</v>
          </cell>
          <cell r="DI33">
            <v>6</v>
          </cell>
          <cell r="DJ33">
            <v>0.05</v>
          </cell>
          <cell r="DK33">
            <v>271482.25962000003</v>
          </cell>
          <cell r="DL33">
            <v>15697.735209999997</v>
          </cell>
          <cell r="DM33">
            <v>44411.828159999997</v>
          </cell>
          <cell r="DN33">
            <v>11436.54802</v>
          </cell>
          <cell r="DO33">
            <v>142114.52077999999</v>
          </cell>
          <cell r="DP33">
            <v>8987.5293399999991</v>
          </cell>
          <cell r="DQ33">
            <v>494130.42113000003</v>
          </cell>
          <cell r="DR33">
            <v>508954.33376390004</v>
          </cell>
          <cell r="DS33">
            <v>526767.73544563656</v>
          </cell>
          <cell r="DT33">
            <v>520901.74089584855</v>
          </cell>
          <cell r="DU33">
            <v>552075.12063391693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</row>
        <row r="34">
          <cell r="D34">
            <v>2000010874</v>
          </cell>
          <cell r="E34">
            <v>539732.51</v>
          </cell>
          <cell r="F34">
            <v>2017</v>
          </cell>
          <cell r="G34">
            <v>4.2500000000000003E-2</v>
          </cell>
          <cell r="H34">
            <v>0</v>
          </cell>
          <cell r="I34" t="str">
            <v>-</v>
          </cell>
          <cell r="J34">
            <v>0</v>
          </cell>
          <cell r="K34" t="str">
            <v>Y</v>
          </cell>
          <cell r="L34" t="str">
            <v>Y</v>
          </cell>
          <cell r="M34" t="str">
            <v>Y</v>
          </cell>
          <cell r="N34">
            <v>242599.64640000009</v>
          </cell>
          <cell r="P34">
            <v>3673.6353812849161</v>
          </cell>
          <cell r="Q34">
            <v>6009</v>
          </cell>
          <cell r="R34">
            <v>2017</v>
          </cell>
          <cell r="S34">
            <v>0</v>
          </cell>
          <cell r="W34" t="str">
            <v>Academic</v>
          </cell>
          <cell r="X34" t="str">
            <v>Custom 2</v>
          </cell>
          <cell r="Y34" t="str">
            <v>Custom 2</v>
          </cell>
          <cell r="Z34" t="str">
            <v>Small</v>
          </cell>
          <cell r="AA34">
            <v>22938.631675000001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22938.631675000001</v>
          </cell>
          <cell r="AH34">
            <v>562671.14167499996</v>
          </cell>
          <cell r="AI34">
            <v>0</v>
          </cell>
          <cell r="AJ34">
            <v>47972.275999999998</v>
          </cell>
          <cell r="AK34">
            <v>9050.7771999999986</v>
          </cell>
          <cell r="AL34">
            <v>182081.8544000001</v>
          </cell>
          <cell r="AM34">
            <v>3494.7388000000001</v>
          </cell>
          <cell r="AN34">
            <v>47972.275999999998</v>
          </cell>
          <cell r="AO34">
            <v>39</v>
          </cell>
          <cell r="AP34">
            <v>0</v>
          </cell>
          <cell r="AQ34">
            <v>0</v>
          </cell>
          <cell r="AR34">
            <v>0.55000000000000004</v>
          </cell>
          <cell r="AS34">
            <v>0</v>
          </cell>
          <cell r="AT34">
            <v>0</v>
          </cell>
          <cell r="AU34">
            <v>47972.275999999998</v>
          </cell>
          <cell r="AV34">
            <v>49411.444279999996</v>
          </cell>
          <cell r="AW34">
            <v>51140.844829799993</v>
          </cell>
          <cell r="AX34">
            <v>49658.501501399987</v>
          </cell>
          <cell r="AY34">
            <v>51653.531799218727</v>
          </cell>
          <cell r="AZ34">
            <v>9050.7771999999986</v>
          </cell>
          <cell r="BA34">
            <v>22</v>
          </cell>
          <cell r="BB34">
            <v>23</v>
          </cell>
          <cell r="BC34">
            <v>19064</v>
          </cell>
          <cell r="BD34">
            <v>0.7</v>
          </cell>
          <cell r="BE34">
            <v>5719.2000000000007</v>
          </cell>
          <cell r="BF34">
            <v>0.7</v>
          </cell>
          <cell r="BG34">
            <v>14769.977199999999</v>
          </cell>
          <cell r="BH34">
            <v>15213.076515999999</v>
          </cell>
          <cell r="BI34">
            <v>15745.534194059997</v>
          </cell>
          <cell r="BJ34">
            <v>15289.141898579997</v>
          </cell>
          <cell r="BK34">
            <v>15903.383174355446</v>
          </cell>
          <cell r="BL34">
            <v>182081.8544000001</v>
          </cell>
          <cell r="BM34">
            <v>31</v>
          </cell>
          <cell r="BN34">
            <v>9</v>
          </cell>
          <cell r="BO34">
            <v>1</v>
          </cell>
          <cell r="BP34">
            <v>1</v>
          </cell>
          <cell r="BQ34">
            <v>4</v>
          </cell>
          <cell r="BR34">
            <v>43160</v>
          </cell>
          <cell r="BS34">
            <v>0.35</v>
          </cell>
          <cell r="BT34">
            <v>28054</v>
          </cell>
          <cell r="BU34">
            <v>0.35</v>
          </cell>
          <cell r="BV34">
            <v>210135.8544000001</v>
          </cell>
          <cell r="BW34">
            <v>216439.93003200012</v>
          </cell>
          <cell r="BX34">
            <v>224015.32758312012</v>
          </cell>
          <cell r="BY34">
            <v>229426.32583392013</v>
          </cell>
          <cell r="BZ34">
            <v>251703.62207239377</v>
          </cell>
          <cell r="CA34">
            <v>131349.09720000005</v>
          </cell>
          <cell r="CB34">
            <v>0</v>
          </cell>
          <cell r="CC34">
            <v>0</v>
          </cell>
          <cell r="CD34">
            <v>0.35</v>
          </cell>
          <cell r="CE34">
            <v>0</v>
          </cell>
          <cell r="CF34">
            <v>0</v>
          </cell>
          <cell r="CG34">
            <v>131349.09720000005</v>
          </cell>
          <cell r="CH34">
            <v>1969</v>
          </cell>
          <cell r="CI34">
            <v>125</v>
          </cell>
          <cell r="CJ34">
            <v>0.03</v>
          </cell>
          <cell r="CK34">
            <v>16191.9753</v>
          </cell>
          <cell r="CL34">
            <v>578863.11697500001</v>
          </cell>
          <cell r="CM34">
            <v>596229.01048425003</v>
          </cell>
          <cell r="CN34">
            <v>617097.0258511987</v>
          </cell>
          <cell r="CO34">
            <v>602191.30058909254</v>
          </cell>
          <cell r="CP34">
            <v>629500.67607080785</v>
          </cell>
          <cell r="CR34">
            <v>21</v>
          </cell>
          <cell r="CS34">
            <v>0.3</v>
          </cell>
          <cell r="CT34">
            <v>5000</v>
          </cell>
          <cell r="CU34">
            <v>5000</v>
          </cell>
          <cell r="CV34">
            <v>5150</v>
          </cell>
          <cell r="CW34">
            <v>5330.25</v>
          </cell>
          <cell r="CX34">
            <v>5175.7499999999991</v>
          </cell>
          <cell r="CY34">
            <v>5383.6857562499981</v>
          </cell>
          <cell r="CZ34">
            <v>3494.7388000000001</v>
          </cell>
          <cell r="DA34" t="str">
            <v>Y</v>
          </cell>
          <cell r="DB34">
            <v>0</v>
          </cell>
          <cell r="DC34">
            <v>0</v>
          </cell>
          <cell r="DD34">
            <v>3494.7388000000001</v>
          </cell>
          <cell r="DE34">
            <v>3599.5809640000002</v>
          </cell>
          <cell r="DF34">
            <v>3725.5662977399998</v>
          </cell>
          <cell r="DG34" t="str">
            <v>No</v>
          </cell>
          <cell r="DH34">
            <v>0</v>
          </cell>
          <cell r="DI34">
            <v>5</v>
          </cell>
          <cell r="DJ34">
            <v>0.05</v>
          </cell>
          <cell r="DK34">
            <v>549919.96112624998</v>
          </cell>
          <cell r="DL34">
            <v>0</v>
          </cell>
          <cell r="DM34">
            <v>45573.662199999999</v>
          </cell>
          <cell r="DN34">
            <v>14031.478339999998</v>
          </cell>
          <cell r="DO34">
            <v>199629.06168000007</v>
          </cell>
          <cell r="DP34">
            <v>3320.0018599999999</v>
          </cell>
          <cell r="DQ34">
            <v>812474.16520625004</v>
          </cell>
          <cell r="DR34">
            <v>836848.39016243757</v>
          </cell>
          <cell r="DS34">
            <v>866138.08381812274</v>
          </cell>
          <cell r="DT34">
            <v>855156.60824764299</v>
          </cell>
          <cell r="DU34">
            <v>904862.44044378994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3673.6353812849161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</row>
        <row r="35">
          <cell r="D35">
            <v>2000010883</v>
          </cell>
          <cell r="E35">
            <v>250839.43</v>
          </cell>
          <cell r="F35">
            <v>2017</v>
          </cell>
          <cell r="G35">
            <v>4.2500000000000003E-2</v>
          </cell>
          <cell r="H35">
            <v>0</v>
          </cell>
          <cell r="I35" t="str">
            <v>-</v>
          </cell>
          <cell r="J35">
            <v>0</v>
          </cell>
          <cell r="K35" t="str">
            <v>Y</v>
          </cell>
          <cell r="L35" t="str">
            <v>Y</v>
          </cell>
          <cell r="M35" t="str">
            <v>Y</v>
          </cell>
          <cell r="N35">
            <v>69484.386799999993</v>
          </cell>
          <cell r="P35">
            <v>0</v>
          </cell>
          <cell r="Q35">
            <v>6051</v>
          </cell>
          <cell r="R35">
            <v>2017</v>
          </cell>
          <cell r="S35">
            <v>0</v>
          </cell>
          <cell r="W35" t="str">
            <v>Academic</v>
          </cell>
          <cell r="X35" t="str">
            <v>Large</v>
          </cell>
          <cell r="Y35" t="str">
            <v>Medium</v>
          </cell>
          <cell r="Z35" t="str">
            <v>Small</v>
          </cell>
          <cell r="AA35">
            <v>10660.675775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10660.675775</v>
          </cell>
          <cell r="AH35">
            <v>261500.105775</v>
          </cell>
          <cell r="AI35">
            <v>0</v>
          </cell>
          <cell r="AJ35">
            <v>692.16639999999995</v>
          </cell>
          <cell r="AK35">
            <v>3719.2251999999999</v>
          </cell>
          <cell r="AL35">
            <v>63209.290399999983</v>
          </cell>
          <cell r="AM35">
            <v>1863.7048</v>
          </cell>
          <cell r="AN35">
            <v>692.16639999999995</v>
          </cell>
          <cell r="AO35">
            <v>1</v>
          </cell>
          <cell r="AP35">
            <v>38</v>
          </cell>
          <cell r="AQ35">
            <v>69777</v>
          </cell>
          <cell r="AR35">
            <v>0.75</v>
          </cell>
          <cell r="AS35">
            <v>17444.25</v>
          </cell>
          <cell r="AT35">
            <v>0.75</v>
          </cell>
          <cell r="AU35">
            <v>18136.416399999998</v>
          </cell>
          <cell r="AV35">
            <v>18680.508891999998</v>
          </cell>
          <cell r="AW35">
            <v>19334.326703219995</v>
          </cell>
          <cell r="AX35">
            <v>18773.911436459995</v>
          </cell>
          <cell r="AY35">
            <v>19528.153328419772</v>
          </cell>
          <cell r="AZ35">
            <v>3719.2251999999999</v>
          </cell>
          <cell r="BA35">
            <v>6</v>
          </cell>
          <cell r="BB35">
            <v>39</v>
          </cell>
          <cell r="BC35">
            <v>30060</v>
          </cell>
          <cell r="BD35">
            <v>0.75</v>
          </cell>
          <cell r="BE35">
            <v>7515</v>
          </cell>
          <cell r="BF35">
            <v>0.75</v>
          </cell>
          <cell r="BG35">
            <v>11234.225200000001</v>
          </cell>
          <cell r="BH35">
            <v>11571.251956000002</v>
          </cell>
          <cell r="BI35">
            <v>11976.245774460001</v>
          </cell>
          <cell r="BJ35">
            <v>11629.108215780001</v>
          </cell>
          <cell r="BK35">
            <v>12096.307638348961</v>
          </cell>
          <cell r="BL35">
            <v>63209.290399999983</v>
          </cell>
          <cell r="BM35">
            <v>20</v>
          </cell>
          <cell r="BN35">
            <v>1</v>
          </cell>
          <cell r="BO35">
            <v>1</v>
          </cell>
          <cell r="BP35">
            <v>1</v>
          </cell>
          <cell r="BQ35">
            <v>23</v>
          </cell>
          <cell r="BR35">
            <v>110628</v>
          </cell>
          <cell r="BS35">
            <v>0.45</v>
          </cell>
          <cell r="BT35">
            <v>60845.4</v>
          </cell>
          <cell r="BU35">
            <v>0.45</v>
          </cell>
          <cell r="BV35">
            <v>124054.69039999999</v>
          </cell>
          <cell r="BW35">
            <v>127776.331112</v>
          </cell>
          <cell r="BX35">
            <v>132248.50270091998</v>
          </cell>
          <cell r="BY35">
            <v>135442.91097872</v>
          </cell>
          <cell r="BZ35">
            <v>148594.41763475368</v>
          </cell>
          <cell r="CA35">
            <v>54982.799199999987</v>
          </cell>
          <cell r="CB35">
            <v>11</v>
          </cell>
          <cell r="CC35">
            <v>46452</v>
          </cell>
          <cell r="CD35">
            <v>0.45</v>
          </cell>
          <cell r="CE35">
            <v>25548.600000000002</v>
          </cell>
          <cell r="CF35">
            <v>0.44999999999999996</v>
          </cell>
          <cell r="CG35">
            <v>80531.399199999985</v>
          </cell>
          <cell r="CH35">
            <v>1969</v>
          </cell>
          <cell r="CI35">
            <v>125</v>
          </cell>
          <cell r="CJ35">
            <v>0.03</v>
          </cell>
          <cell r="CK35">
            <v>7525.1828999999998</v>
          </cell>
          <cell r="CL35">
            <v>269025.28867500002</v>
          </cell>
          <cell r="CM35">
            <v>277096.04733525001</v>
          </cell>
          <cell r="CN35">
            <v>286794.40899198374</v>
          </cell>
          <cell r="CO35">
            <v>279867.00780860253</v>
          </cell>
          <cell r="CP35">
            <v>292558.97661272262</v>
          </cell>
          <cell r="CR35">
            <v>21</v>
          </cell>
          <cell r="CS35">
            <v>0.3</v>
          </cell>
          <cell r="CT35">
            <v>5000</v>
          </cell>
          <cell r="CU35">
            <v>5000</v>
          </cell>
          <cell r="CV35">
            <v>5150</v>
          </cell>
          <cell r="CW35">
            <v>5330.25</v>
          </cell>
          <cell r="CX35">
            <v>5175.7499999999991</v>
          </cell>
          <cell r="CY35">
            <v>5383.6857562499981</v>
          </cell>
          <cell r="CZ35">
            <v>1863.7048</v>
          </cell>
          <cell r="DA35" t="str">
            <v>Y</v>
          </cell>
          <cell r="DB35">
            <v>0</v>
          </cell>
          <cell r="DC35">
            <v>0</v>
          </cell>
          <cell r="DD35">
            <v>8528.7047999999995</v>
          </cell>
          <cell r="DE35">
            <v>8784.5659439999999</v>
          </cell>
          <cell r="DF35">
            <v>9092.0257520399991</v>
          </cell>
          <cell r="DG35" t="str">
            <v>Yes</v>
          </cell>
          <cell r="DH35">
            <v>6665</v>
          </cell>
          <cell r="DI35">
            <v>5</v>
          </cell>
          <cell r="DJ35">
            <v>0.05</v>
          </cell>
          <cell r="DK35">
            <v>255574.02424125001</v>
          </cell>
          <cell r="DL35">
            <v>0</v>
          </cell>
          <cell r="DM35">
            <v>17229.595579999997</v>
          </cell>
          <cell r="DN35">
            <v>10672.513940000001</v>
          </cell>
          <cell r="DO35">
            <v>117851.95587999999</v>
          </cell>
          <cell r="DP35">
            <v>8102.2695599999988</v>
          </cell>
          <cell r="DQ35">
            <v>409430.35920124996</v>
          </cell>
          <cell r="DR35">
            <v>421713.26997728751</v>
          </cell>
          <cell r="DS35">
            <v>436473.23442649259</v>
          </cell>
          <cell r="DT35">
            <v>431772.62916438439</v>
          </cell>
          <cell r="DU35">
            <v>457776.38691797084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</row>
        <row r="36">
          <cell r="D36">
            <v>2000118702</v>
          </cell>
          <cell r="E36">
            <v>445354.06</v>
          </cell>
          <cell r="F36">
            <v>2017</v>
          </cell>
          <cell r="G36">
            <v>4.2500000000000003E-2</v>
          </cell>
          <cell r="H36">
            <v>1722.71</v>
          </cell>
          <cell r="I36">
            <v>2017</v>
          </cell>
          <cell r="J36">
            <v>4.2500000000000003E-2</v>
          </cell>
          <cell r="K36" t="str">
            <v>Y</v>
          </cell>
          <cell r="L36" t="str">
            <v>Y</v>
          </cell>
          <cell r="M36" t="str">
            <v>Y</v>
          </cell>
          <cell r="N36">
            <v>241297.16399537001</v>
          </cell>
          <cell r="P36">
            <v>3221.8440907821232</v>
          </cell>
          <cell r="Q36">
            <v>6159</v>
          </cell>
          <cell r="R36">
            <v>2017</v>
          </cell>
          <cell r="S36">
            <v>0</v>
          </cell>
          <cell r="W36" t="str">
            <v>Academic</v>
          </cell>
          <cell r="X36" t="str">
            <v>Custom 2</v>
          </cell>
          <cell r="Y36" t="str">
            <v>Custom 2</v>
          </cell>
          <cell r="Z36" t="str">
            <v>Small</v>
          </cell>
          <cell r="AA36">
            <v>18927.547550000003</v>
          </cell>
          <cell r="AB36">
            <v>73.215175000000002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19000.762725000004</v>
          </cell>
          <cell r="AH36">
            <v>464281.60755000002</v>
          </cell>
          <cell r="AI36">
            <v>1795.9251750000001</v>
          </cell>
          <cell r="AJ36">
            <v>45707.535599999996</v>
          </cell>
          <cell r="AK36">
            <v>12879.907200000001</v>
          </cell>
          <cell r="AL36">
            <v>180945.71960054798</v>
          </cell>
          <cell r="AM36">
            <v>1764.001594822</v>
          </cell>
          <cell r="AN36">
            <v>45707.535599999996</v>
          </cell>
          <cell r="AO36">
            <v>39</v>
          </cell>
          <cell r="AP36">
            <v>0</v>
          </cell>
          <cell r="AQ36">
            <v>0</v>
          </cell>
          <cell r="AR36">
            <v>0.55000000000000004</v>
          </cell>
          <cell r="AS36">
            <v>0</v>
          </cell>
          <cell r="AT36">
            <v>0</v>
          </cell>
          <cell r="AU36">
            <v>45707.535599999996</v>
          </cell>
          <cell r="AV36">
            <v>47078.761667999999</v>
          </cell>
          <cell r="AW36">
            <v>48726.518326379992</v>
          </cell>
          <cell r="AX36">
            <v>47314.155476339991</v>
          </cell>
          <cell r="AY36">
            <v>49215.001672601946</v>
          </cell>
          <cell r="AZ36">
            <v>12879.907200000001</v>
          </cell>
          <cell r="BA36">
            <v>21</v>
          </cell>
          <cell r="BB36">
            <v>24</v>
          </cell>
          <cell r="BC36">
            <v>17478</v>
          </cell>
          <cell r="BD36">
            <v>0.7</v>
          </cell>
          <cell r="BE36">
            <v>5243.4000000000005</v>
          </cell>
          <cell r="BF36">
            <v>0.7</v>
          </cell>
          <cell r="BG36">
            <v>18123.307200000003</v>
          </cell>
          <cell r="BH36">
            <v>18667.006416000004</v>
          </cell>
          <cell r="BI36">
            <v>19320.351640560002</v>
          </cell>
          <cell r="BJ36">
            <v>18760.341448080002</v>
          </cell>
          <cell r="BK36">
            <v>19514.038165756614</v>
          </cell>
          <cell r="BL36">
            <v>180945.71960054798</v>
          </cell>
          <cell r="BM36">
            <v>31</v>
          </cell>
          <cell r="BN36">
            <v>10</v>
          </cell>
          <cell r="BO36">
            <v>1</v>
          </cell>
          <cell r="BP36">
            <v>1</v>
          </cell>
          <cell r="BQ36">
            <v>3</v>
          </cell>
          <cell r="BR36">
            <v>32370</v>
          </cell>
          <cell r="BS36">
            <v>0.35</v>
          </cell>
          <cell r="BT36">
            <v>21040.5</v>
          </cell>
          <cell r="BU36">
            <v>0.35</v>
          </cell>
          <cell r="BV36">
            <v>201986.21960054798</v>
          </cell>
          <cell r="BW36">
            <v>208045.80618856443</v>
          </cell>
          <cell r="BX36">
            <v>215327.40940516416</v>
          </cell>
          <cell r="BY36">
            <v>220528.55455987831</v>
          </cell>
          <cell r="BZ36">
            <v>241941.87720764251</v>
          </cell>
          <cell r="CA36">
            <v>124938.11895107699</v>
          </cell>
          <cell r="CB36">
            <v>0</v>
          </cell>
          <cell r="CC36">
            <v>0</v>
          </cell>
          <cell r="CD36">
            <v>0.35</v>
          </cell>
          <cell r="CE36">
            <v>0</v>
          </cell>
          <cell r="CF36">
            <v>0</v>
          </cell>
          <cell r="CG36">
            <v>124938.11895107699</v>
          </cell>
          <cell r="CH36">
            <v>1969</v>
          </cell>
          <cell r="CI36">
            <v>125</v>
          </cell>
          <cell r="CJ36">
            <v>0.03</v>
          </cell>
          <cell r="CK36">
            <v>13360.621799999999</v>
          </cell>
          <cell r="CL36">
            <v>477642.22935000004</v>
          </cell>
          <cell r="CM36">
            <v>491971.49623050005</v>
          </cell>
          <cell r="CN36">
            <v>509190.4985985675</v>
          </cell>
          <cell r="CO36">
            <v>496891.21119280503</v>
          </cell>
          <cell r="CP36">
            <v>519425.22762039868</v>
          </cell>
          <cell r="CQ36">
            <v>1</v>
          </cell>
          <cell r="CR36">
            <v>20</v>
          </cell>
          <cell r="CS36">
            <v>0.3</v>
          </cell>
          <cell r="CT36">
            <v>516.81299999999999</v>
          </cell>
          <cell r="CU36">
            <v>2312.738175</v>
          </cell>
          <cell r="CV36">
            <v>2382.1203202500001</v>
          </cell>
          <cell r="CW36">
            <v>2465.4945314587499</v>
          </cell>
          <cell r="CX36">
            <v>2394.0309218512498</v>
          </cell>
          <cell r="CY36">
            <v>2490.2111141366236</v>
          </cell>
          <cell r="CZ36">
            <v>1764.001594822</v>
          </cell>
          <cell r="DA36" t="str">
            <v>Y</v>
          </cell>
          <cell r="DB36">
            <v>0</v>
          </cell>
          <cell r="DC36">
            <v>0</v>
          </cell>
          <cell r="DD36">
            <v>1764.001594822</v>
          </cell>
          <cell r="DE36">
            <v>1816.9216426666601</v>
          </cell>
          <cell r="DF36">
            <v>1880.513900159993</v>
          </cell>
          <cell r="DG36" t="str">
            <v>No</v>
          </cell>
          <cell r="DH36">
            <v>0</v>
          </cell>
          <cell r="DI36">
            <v>6</v>
          </cell>
          <cell r="DJ36">
            <v>0.05</v>
          </cell>
          <cell r="DK36">
            <v>453760.1178825</v>
          </cell>
          <cell r="DL36">
            <v>2197.1012662499998</v>
          </cell>
          <cell r="DM36">
            <v>43422.158819999997</v>
          </cell>
          <cell r="DN36">
            <v>17217.14184</v>
          </cell>
          <cell r="DO36">
            <v>191886.90862052058</v>
          </cell>
          <cell r="DP36">
            <v>1675.8015150808999</v>
          </cell>
          <cell r="DQ36">
            <v>710159.22994435148</v>
          </cell>
          <cell r="DR36">
            <v>731464.00684268202</v>
          </cell>
          <cell r="DS36">
            <v>757065.24708217592</v>
          </cell>
          <cell r="DT36">
            <v>748319.95447954012</v>
          </cell>
          <cell r="DU36">
            <v>792743.52619666152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3221.8440907821232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</row>
        <row r="37">
          <cell r="D37">
            <v>2000524502</v>
          </cell>
          <cell r="E37">
            <v>555326.93000000005</v>
          </cell>
          <cell r="F37">
            <v>2017</v>
          </cell>
          <cell r="G37">
            <v>4.2500000000000003E-2</v>
          </cell>
          <cell r="H37">
            <v>5293.4</v>
          </cell>
          <cell r="I37">
            <v>2017</v>
          </cell>
          <cell r="J37">
            <v>4.2500000000000003E-2</v>
          </cell>
          <cell r="K37" t="str">
            <v>Y</v>
          </cell>
          <cell r="L37" t="str">
            <v>Y</v>
          </cell>
          <cell r="M37" t="str">
            <v>Y</v>
          </cell>
          <cell r="N37">
            <v>195717.06480000002</v>
          </cell>
          <cell r="P37">
            <v>0</v>
          </cell>
          <cell r="Q37">
            <v>6184</v>
          </cell>
          <cell r="R37">
            <v>2017</v>
          </cell>
          <cell r="S37">
            <v>0</v>
          </cell>
          <cell r="W37" t="str">
            <v>Academic</v>
          </cell>
          <cell r="X37" t="str">
            <v>Custom 2</v>
          </cell>
          <cell r="Y37" t="str">
            <v>Custom 1</v>
          </cell>
          <cell r="Z37" t="str">
            <v>Small</v>
          </cell>
          <cell r="AA37">
            <v>23601.394525000003</v>
          </cell>
          <cell r="AB37">
            <v>224.96950000000001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23826.364025000003</v>
          </cell>
          <cell r="AH37">
            <v>578928.32452500006</v>
          </cell>
          <cell r="AI37">
            <v>5518.3694999999998</v>
          </cell>
          <cell r="AJ37">
            <v>46749.292799999996</v>
          </cell>
          <cell r="AK37">
            <v>9175.8815999999988</v>
          </cell>
          <cell r="AL37">
            <v>136297.15160000004</v>
          </cell>
          <cell r="AM37">
            <v>3494.7388000000001</v>
          </cell>
          <cell r="AN37">
            <v>46749.292799999996</v>
          </cell>
          <cell r="AO37">
            <v>39</v>
          </cell>
          <cell r="AP37">
            <v>0</v>
          </cell>
          <cell r="AQ37">
            <v>0</v>
          </cell>
          <cell r="AR37">
            <v>0.55000000000000004</v>
          </cell>
          <cell r="AS37">
            <v>0</v>
          </cell>
          <cell r="AT37">
            <v>0</v>
          </cell>
          <cell r="AU37">
            <v>46749.292799999996</v>
          </cell>
          <cell r="AV37">
            <v>48151.771583999995</v>
          </cell>
          <cell r="AW37">
            <v>49837.083589439993</v>
          </cell>
          <cell r="AX37">
            <v>48392.530441919989</v>
          </cell>
          <cell r="AY37">
            <v>50336.700352424115</v>
          </cell>
          <cell r="AZ37">
            <v>9175.8815999999988</v>
          </cell>
          <cell r="BA37">
            <v>12</v>
          </cell>
          <cell r="BB37">
            <v>33</v>
          </cell>
          <cell r="BC37">
            <v>25198</v>
          </cell>
          <cell r="BD37">
            <v>0.75</v>
          </cell>
          <cell r="BE37">
            <v>6299.5</v>
          </cell>
          <cell r="BF37">
            <v>0.75</v>
          </cell>
          <cell r="BG37">
            <v>15475.381599999999</v>
          </cell>
          <cell r="BH37">
            <v>15939.643048</v>
          </cell>
          <cell r="BI37">
            <v>16497.530554679997</v>
          </cell>
          <cell r="BJ37">
            <v>16019.341263239998</v>
          </cell>
          <cell r="BK37">
            <v>16662.918298490662</v>
          </cell>
          <cell r="BL37">
            <v>136297.15160000004</v>
          </cell>
          <cell r="BM37">
            <v>31</v>
          </cell>
          <cell r="BN37">
            <v>10</v>
          </cell>
          <cell r="BO37">
            <v>1</v>
          </cell>
          <cell r="BP37">
            <v>1</v>
          </cell>
          <cell r="BQ37">
            <v>3</v>
          </cell>
          <cell r="BR37">
            <v>23157</v>
          </cell>
          <cell r="BS37">
            <v>0.35</v>
          </cell>
          <cell r="BT37">
            <v>15052.050000000001</v>
          </cell>
          <cell r="BU37">
            <v>0.35</v>
          </cell>
          <cell r="BV37">
            <v>151349.20160000003</v>
          </cell>
          <cell r="BW37">
            <v>155889.67764800004</v>
          </cell>
          <cell r="BX37">
            <v>161345.81636568002</v>
          </cell>
          <cell r="BY37">
            <v>165243.05830688006</v>
          </cell>
          <cell r="BZ37">
            <v>181288.15926847811</v>
          </cell>
          <cell r="CA37">
            <v>96551.366800000018</v>
          </cell>
          <cell r="CB37">
            <v>0</v>
          </cell>
          <cell r="CC37">
            <v>0</v>
          </cell>
          <cell r="CD37">
            <v>0.35</v>
          </cell>
          <cell r="CE37">
            <v>0</v>
          </cell>
          <cell r="CF37">
            <v>0</v>
          </cell>
          <cell r="CG37">
            <v>96551.366800000018</v>
          </cell>
          <cell r="CH37">
            <v>1969</v>
          </cell>
          <cell r="CI37">
            <v>125</v>
          </cell>
          <cell r="CJ37">
            <v>0.03</v>
          </cell>
          <cell r="CK37">
            <v>16659.8079</v>
          </cell>
          <cell r="CL37">
            <v>595588.13242500008</v>
          </cell>
          <cell r="CM37">
            <v>613455.77639775013</v>
          </cell>
          <cell r="CN37">
            <v>634926.72857167129</v>
          </cell>
          <cell r="CO37">
            <v>619590.33416172769</v>
          </cell>
          <cell r="CP37">
            <v>647688.75581596198</v>
          </cell>
          <cell r="CQ37">
            <v>1</v>
          </cell>
          <cell r="CR37">
            <v>20</v>
          </cell>
          <cell r="CS37">
            <v>0.3</v>
          </cell>
          <cell r="CT37">
            <v>1588.0199999999998</v>
          </cell>
          <cell r="CU37">
            <v>7106.3894999999993</v>
          </cell>
          <cell r="CV37">
            <v>7319.5811849999991</v>
          </cell>
          <cell r="CW37">
            <v>7575.7665264749985</v>
          </cell>
          <cell r="CX37">
            <v>7356.1790909249985</v>
          </cell>
          <cell r="CY37">
            <v>7651.7135859029095</v>
          </cell>
          <cell r="CZ37">
            <v>3494.7388000000001</v>
          </cell>
          <cell r="DA37" t="str">
            <v>Y</v>
          </cell>
          <cell r="DB37">
            <v>0</v>
          </cell>
          <cell r="DC37">
            <v>0</v>
          </cell>
          <cell r="DD37">
            <v>3494.7388000000001</v>
          </cell>
          <cell r="DE37">
            <v>3599.5809640000002</v>
          </cell>
          <cell r="DF37">
            <v>3725.5662977399998</v>
          </cell>
          <cell r="DG37" t="str">
            <v>No</v>
          </cell>
          <cell r="DH37">
            <v>0</v>
          </cell>
          <cell r="DI37">
            <v>6</v>
          </cell>
          <cell r="DJ37">
            <v>0.05</v>
          </cell>
          <cell r="DK37">
            <v>565808.7258037501</v>
          </cell>
          <cell r="DL37">
            <v>6751.0700249999991</v>
          </cell>
          <cell r="DM37">
            <v>44411.828159999997</v>
          </cell>
          <cell r="DN37">
            <v>14701.612519999999</v>
          </cell>
          <cell r="DO37">
            <v>143781.74152000001</v>
          </cell>
          <cell r="DP37">
            <v>3320.0018599999999</v>
          </cell>
          <cell r="DQ37">
            <v>778774.97988875012</v>
          </cell>
          <cell r="DR37">
            <v>802138.22928541258</v>
          </cell>
          <cell r="DS37">
            <v>830213.06731040205</v>
          </cell>
          <cell r="DT37">
            <v>817190.97301725787</v>
          </cell>
          <cell r="DU37">
            <v>861986.12293804786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</row>
        <row r="38">
          <cell r="D38">
            <v>2000321617</v>
          </cell>
          <cell r="E38">
            <v>384784.02</v>
          </cell>
          <cell r="F38">
            <v>2017</v>
          </cell>
          <cell r="G38">
            <v>4.2500000000000003E-2</v>
          </cell>
          <cell r="H38">
            <v>0</v>
          </cell>
          <cell r="I38" t="str">
            <v>-</v>
          </cell>
          <cell r="J38">
            <v>0</v>
          </cell>
          <cell r="K38" t="str">
            <v>Y</v>
          </cell>
          <cell r="L38" t="str">
            <v>Y</v>
          </cell>
          <cell r="M38" t="str">
            <v>Y</v>
          </cell>
          <cell r="N38">
            <v>169529.32319999996</v>
          </cell>
          <cell r="P38">
            <v>3673.6353812849161</v>
          </cell>
          <cell r="Q38">
            <v>6202</v>
          </cell>
          <cell r="R38">
            <v>2017</v>
          </cell>
          <cell r="S38">
            <v>0</v>
          </cell>
          <cell r="W38" t="str">
            <v>Academic</v>
          </cell>
          <cell r="X38" t="str">
            <v>Custom 1</v>
          </cell>
          <cell r="Y38" t="str">
            <v>Custom 1</v>
          </cell>
          <cell r="Z38" t="str">
            <v>Small</v>
          </cell>
          <cell r="AA38">
            <v>16353.320850000002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16353.320850000002</v>
          </cell>
          <cell r="AH38">
            <v>401137.34085000004</v>
          </cell>
          <cell r="AI38">
            <v>0</v>
          </cell>
          <cell r="AJ38">
            <v>46701.355599999995</v>
          </cell>
          <cell r="AK38">
            <v>2559.3788</v>
          </cell>
          <cell r="AL38">
            <v>117476.53919999994</v>
          </cell>
          <cell r="AM38">
            <v>2792.0495999999998</v>
          </cell>
          <cell r="AN38">
            <v>46701.355599999995</v>
          </cell>
          <cell r="AO38">
            <v>39</v>
          </cell>
          <cell r="AP38">
            <v>0</v>
          </cell>
          <cell r="AQ38">
            <v>0</v>
          </cell>
          <cell r="AR38">
            <v>0.55000000000000004</v>
          </cell>
          <cell r="AS38">
            <v>0</v>
          </cell>
          <cell r="AT38">
            <v>0</v>
          </cell>
          <cell r="AU38">
            <v>46701.355599999995</v>
          </cell>
          <cell r="AV38">
            <v>48102.396267999997</v>
          </cell>
          <cell r="AW38">
            <v>49785.980137379993</v>
          </cell>
          <cell r="AX38">
            <v>48342.908249339991</v>
          </cell>
          <cell r="AY38">
            <v>50285.084588257218</v>
          </cell>
          <cell r="AZ38">
            <v>2559.3788</v>
          </cell>
          <cell r="BA38">
            <v>4</v>
          </cell>
          <cell r="BB38">
            <v>41</v>
          </cell>
          <cell r="BC38">
            <v>31748</v>
          </cell>
          <cell r="BD38">
            <v>0.8</v>
          </cell>
          <cell r="BE38">
            <v>6349.5999999999985</v>
          </cell>
          <cell r="BF38">
            <v>0.8</v>
          </cell>
          <cell r="BG38">
            <v>8908.978799999999</v>
          </cell>
          <cell r="BH38">
            <v>9176.2481639999987</v>
          </cell>
          <cell r="BI38">
            <v>9497.4168497399987</v>
          </cell>
          <cell r="BJ38">
            <v>9222.1294048199979</v>
          </cell>
          <cell r="BK38">
            <v>9592.628453658639</v>
          </cell>
          <cell r="BL38">
            <v>117476.53919999994</v>
          </cell>
          <cell r="BM38">
            <v>31</v>
          </cell>
          <cell r="BN38">
            <v>5</v>
          </cell>
          <cell r="BO38">
            <v>1</v>
          </cell>
          <cell r="BP38">
            <v>1</v>
          </cell>
          <cell r="BQ38">
            <v>8</v>
          </cell>
          <cell r="BR38">
            <v>60794</v>
          </cell>
          <cell r="BS38">
            <v>0.35</v>
          </cell>
          <cell r="BT38">
            <v>39516.1</v>
          </cell>
          <cell r="BU38">
            <v>0.35000000000000003</v>
          </cell>
          <cell r="BV38">
            <v>156992.63919999995</v>
          </cell>
          <cell r="BW38">
            <v>161702.41837599996</v>
          </cell>
          <cell r="BX38">
            <v>167362.00301915995</v>
          </cell>
          <cell r="BY38">
            <v>171404.56347855995</v>
          </cell>
          <cell r="BZ38">
            <v>188047.94659232811</v>
          </cell>
          <cell r="CA38">
            <v>94618.67919999997</v>
          </cell>
          <cell r="CB38">
            <v>0</v>
          </cell>
          <cell r="CC38">
            <v>0</v>
          </cell>
          <cell r="CD38">
            <v>0.35</v>
          </cell>
          <cell r="CE38">
            <v>0</v>
          </cell>
          <cell r="CF38">
            <v>0</v>
          </cell>
          <cell r="CG38">
            <v>94618.67919999997</v>
          </cell>
          <cell r="CH38">
            <v>1969</v>
          </cell>
          <cell r="CI38">
            <v>125</v>
          </cell>
          <cell r="CJ38">
            <v>0.03</v>
          </cell>
          <cell r="CK38">
            <v>11543.5206</v>
          </cell>
          <cell r="CL38">
            <v>412680.86145000003</v>
          </cell>
          <cell r="CM38">
            <v>425061.28729350003</v>
          </cell>
          <cell r="CN38">
            <v>439938.43234877248</v>
          </cell>
          <cell r="CO38">
            <v>429311.90016643505</v>
          </cell>
          <cell r="CP38">
            <v>448781.19483898283</v>
          </cell>
          <cell r="CR38">
            <v>21</v>
          </cell>
          <cell r="CS38">
            <v>0.3</v>
          </cell>
          <cell r="CT38">
            <v>5000</v>
          </cell>
          <cell r="CU38">
            <v>5000</v>
          </cell>
          <cell r="CV38">
            <v>5150</v>
          </cell>
          <cell r="CW38">
            <v>5330.25</v>
          </cell>
          <cell r="CX38">
            <v>5175.7499999999991</v>
          </cell>
          <cell r="CY38">
            <v>5383.6857562499981</v>
          </cell>
          <cell r="CZ38">
            <v>2792.0495999999998</v>
          </cell>
          <cell r="DA38" t="str">
            <v>Y</v>
          </cell>
          <cell r="DB38">
            <v>0</v>
          </cell>
          <cell r="DC38">
            <v>0</v>
          </cell>
          <cell r="DD38">
            <v>2792.0495999999998</v>
          </cell>
          <cell r="DE38">
            <v>2875.8110879999999</v>
          </cell>
          <cell r="DF38">
            <v>2976.4644760799997</v>
          </cell>
          <cell r="DG38" t="str">
            <v>No</v>
          </cell>
          <cell r="DH38">
            <v>0</v>
          </cell>
          <cell r="DI38">
            <v>5</v>
          </cell>
          <cell r="DJ38">
            <v>0.05</v>
          </cell>
          <cell r="DK38">
            <v>392046.81837749999</v>
          </cell>
          <cell r="DL38">
            <v>0</v>
          </cell>
          <cell r="DM38">
            <v>44366.28781999999</v>
          </cell>
          <cell r="DN38">
            <v>8463.5298599999987</v>
          </cell>
          <cell r="DO38">
            <v>149143.00723999995</v>
          </cell>
          <cell r="DP38">
            <v>2652.4471199999998</v>
          </cell>
          <cell r="DQ38">
            <v>596672.0904175</v>
          </cell>
          <cell r="DR38">
            <v>614572.25313002488</v>
          </cell>
          <cell r="DS38">
            <v>636082.28198957583</v>
          </cell>
          <cell r="DT38">
            <v>628099.44676779723</v>
          </cell>
          <cell r="DU38">
            <v>664699.15300184139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3673.6353812849161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</row>
        <row r="39">
          <cell r="D39">
            <v>2000142547</v>
          </cell>
          <cell r="E39">
            <v>588457.56000000006</v>
          </cell>
          <cell r="F39">
            <v>2017</v>
          </cell>
          <cell r="G39">
            <v>4.2500000000000003E-2</v>
          </cell>
          <cell r="H39">
            <v>0</v>
          </cell>
          <cell r="I39" t="str">
            <v>-</v>
          </cell>
          <cell r="J39">
            <v>0</v>
          </cell>
          <cell r="K39" t="str">
            <v>Y</v>
          </cell>
          <cell r="L39" t="str">
            <v>Y</v>
          </cell>
          <cell r="M39" t="str">
            <v>Y</v>
          </cell>
          <cell r="N39">
            <v>243119.94040000008</v>
          </cell>
          <cell r="P39">
            <v>0</v>
          </cell>
          <cell r="Q39">
            <v>6237</v>
          </cell>
          <cell r="R39">
            <v>2017</v>
          </cell>
          <cell r="S39">
            <v>0</v>
          </cell>
          <cell r="W39" t="str">
            <v>Academic</v>
          </cell>
          <cell r="X39" t="str">
            <v>Custom 2</v>
          </cell>
          <cell r="Y39" t="str">
            <v>Custom 2</v>
          </cell>
          <cell r="Z39" t="str">
            <v>Small</v>
          </cell>
          <cell r="AA39">
            <v>25009.446300000003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25009.446300000003</v>
          </cell>
          <cell r="AH39">
            <v>613467.00630000001</v>
          </cell>
          <cell r="AI39">
            <v>0</v>
          </cell>
          <cell r="AJ39">
            <v>47972.275999999998</v>
          </cell>
          <cell r="AK39">
            <v>4739.9367999999995</v>
          </cell>
          <cell r="AL39">
            <v>186912.98880000008</v>
          </cell>
          <cell r="AM39">
            <v>3494.7388000000001</v>
          </cell>
          <cell r="AN39">
            <v>47972.275999999998</v>
          </cell>
          <cell r="AO39">
            <v>39</v>
          </cell>
          <cell r="AP39">
            <v>0</v>
          </cell>
          <cell r="AQ39">
            <v>0</v>
          </cell>
          <cell r="AR39">
            <v>0.55000000000000004</v>
          </cell>
          <cell r="AS39">
            <v>0</v>
          </cell>
          <cell r="AT39">
            <v>0</v>
          </cell>
          <cell r="AU39">
            <v>47972.275999999998</v>
          </cell>
          <cell r="AV39">
            <v>49411.444279999996</v>
          </cell>
          <cell r="AW39">
            <v>51140.844829799993</v>
          </cell>
          <cell r="AX39">
            <v>49658.501501399987</v>
          </cell>
          <cell r="AY39">
            <v>51653.531799218727</v>
          </cell>
          <cell r="AZ39">
            <v>4739.9367999999995</v>
          </cell>
          <cell r="BA39">
            <v>9</v>
          </cell>
          <cell r="BB39">
            <v>36</v>
          </cell>
          <cell r="BC39">
            <v>30235</v>
          </cell>
          <cell r="BD39">
            <v>0.75</v>
          </cell>
          <cell r="BE39">
            <v>7558.75</v>
          </cell>
          <cell r="BF39">
            <v>0.75</v>
          </cell>
          <cell r="BG39">
            <v>12298.686799999999</v>
          </cell>
          <cell r="BH39">
            <v>12667.647403999999</v>
          </cell>
          <cell r="BI39">
            <v>13111.015063139997</v>
          </cell>
          <cell r="BJ39">
            <v>12730.985641019997</v>
          </cell>
          <cell r="BK39">
            <v>13242.452989147972</v>
          </cell>
          <cell r="BL39">
            <v>186912.98880000008</v>
          </cell>
          <cell r="BM39">
            <v>31</v>
          </cell>
          <cell r="BN39">
            <v>10</v>
          </cell>
          <cell r="BO39">
            <v>1</v>
          </cell>
          <cell r="BP39">
            <v>1</v>
          </cell>
          <cell r="BQ39">
            <v>3</v>
          </cell>
          <cell r="BR39">
            <v>32370</v>
          </cell>
          <cell r="BS39">
            <v>0.35</v>
          </cell>
          <cell r="BT39">
            <v>21040.5</v>
          </cell>
          <cell r="BU39">
            <v>0.35</v>
          </cell>
          <cell r="BV39">
            <v>207953.48880000008</v>
          </cell>
          <cell r="BW39">
            <v>214192.09346400009</v>
          </cell>
          <cell r="BX39">
            <v>221688.81673524008</v>
          </cell>
          <cell r="BY39">
            <v>227043.6190718401</v>
          </cell>
          <cell r="BZ39">
            <v>249089.55448371576</v>
          </cell>
          <cell r="CA39">
            <v>131349.09720000005</v>
          </cell>
          <cell r="CB39">
            <v>0</v>
          </cell>
          <cell r="CC39">
            <v>0</v>
          </cell>
          <cell r="CD39">
            <v>0.35</v>
          </cell>
          <cell r="CE39">
            <v>0</v>
          </cell>
          <cell r="CF39">
            <v>0</v>
          </cell>
          <cell r="CG39">
            <v>131349.09720000005</v>
          </cell>
          <cell r="CH39">
            <v>1969</v>
          </cell>
          <cell r="CI39">
            <v>125</v>
          </cell>
          <cell r="CJ39">
            <v>0.03</v>
          </cell>
          <cell r="CK39">
            <v>17653.7268</v>
          </cell>
          <cell r="CL39">
            <v>631120.73309999995</v>
          </cell>
          <cell r="CM39">
            <v>650054.35509299999</v>
          </cell>
          <cell r="CN39">
            <v>672806.25752125494</v>
          </cell>
          <cell r="CO39">
            <v>656554.89864392998</v>
          </cell>
          <cell r="CP39">
            <v>686329.66329743224</v>
          </cell>
          <cell r="CR39">
            <v>21</v>
          </cell>
          <cell r="CS39">
            <v>0.3</v>
          </cell>
          <cell r="CT39">
            <v>5000</v>
          </cell>
          <cell r="CU39">
            <v>5000</v>
          </cell>
          <cell r="CV39">
            <v>5150</v>
          </cell>
          <cell r="CW39">
            <v>5330.25</v>
          </cell>
          <cell r="CX39">
            <v>5175.7499999999991</v>
          </cell>
          <cell r="CY39">
            <v>5383.6857562499981</v>
          </cell>
          <cell r="CZ39">
            <v>3494.7388000000001</v>
          </cell>
          <cell r="DA39" t="str">
            <v>Y</v>
          </cell>
          <cell r="DB39">
            <v>0</v>
          </cell>
          <cell r="DC39">
            <v>0</v>
          </cell>
          <cell r="DD39">
            <v>3494.7388000000001</v>
          </cell>
          <cell r="DE39">
            <v>3599.5809640000002</v>
          </cell>
          <cell r="DF39">
            <v>3725.5662977399998</v>
          </cell>
          <cell r="DG39" t="str">
            <v>No</v>
          </cell>
          <cell r="DH39">
            <v>0</v>
          </cell>
          <cell r="DI39">
            <v>5</v>
          </cell>
          <cell r="DJ39">
            <v>0.05</v>
          </cell>
          <cell r="DK39">
            <v>599564.69644499989</v>
          </cell>
          <cell r="DL39">
            <v>0</v>
          </cell>
          <cell r="DM39">
            <v>45573.662199999999</v>
          </cell>
          <cell r="DN39">
            <v>11683.75246</v>
          </cell>
          <cell r="DO39">
            <v>197555.81436000008</v>
          </cell>
          <cell r="DP39">
            <v>3320.0018599999999</v>
          </cell>
          <cell r="DQ39">
            <v>857697.92732499994</v>
          </cell>
          <cell r="DR39">
            <v>883428.8651447501</v>
          </cell>
          <cell r="DS39">
            <v>914348.87542481616</v>
          </cell>
          <cell r="DT39">
            <v>902108.20653108053</v>
          </cell>
          <cell r="DU39">
            <v>953838.73042389192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</row>
        <row r="40">
          <cell r="D40">
            <v>2000315381</v>
          </cell>
          <cell r="E40">
            <v>91393.06</v>
          </cell>
          <cell r="F40">
            <v>2017</v>
          </cell>
          <cell r="G40">
            <v>4.2500000000000003E-2</v>
          </cell>
          <cell r="H40">
            <v>20602</v>
          </cell>
          <cell r="I40">
            <v>2016</v>
          </cell>
          <cell r="J40">
            <v>0</v>
          </cell>
          <cell r="K40" t="str">
            <v>Y</v>
          </cell>
          <cell r="L40" t="str">
            <v>Y</v>
          </cell>
          <cell r="M40" t="str">
            <v>Y</v>
          </cell>
          <cell r="N40">
            <v>48594.290399999998</v>
          </cell>
          <cell r="P40">
            <v>0</v>
          </cell>
          <cell r="Q40">
            <v>6262</v>
          </cell>
          <cell r="R40">
            <v>2017</v>
          </cell>
          <cell r="S40">
            <v>0</v>
          </cell>
          <cell r="W40" t="str">
            <v>Academic</v>
          </cell>
          <cell r="X40" t="str">
            <v>Custom 1</v>
          </cell>
          <cell r="Y40" t="str">
            <v>Custom 1</v>
          </cell>
          <cell r="Z40" t="str">
            <v>Small</v>
          </cell>
          <cell r="AA40">
            <v>3884.20505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3884.20505</v>
          </cell>
          <cell r="AH40">
            <v>95277.265050000002</v>
          </cell>
          <cell r="AI40">
            <v>20602</v>
          </cell>
          <cell r="AJ40">
            <v>4654.5851999999995</v>
          </cell>
          <cell r="AK40">
            <v>3912.1431999999995</v>
          </cell>
          <cell r="AL40">
            <v>40027.561999999998</v>
          </cell>
          <cell r="AM40">
            <v>0</v>
          </cell>
          <cell r="AN40">
            <v>4654.5851999999995</v>
          </cell>
          <cell r="AO40">
            <v>4</v>
          </cell>
          <cell r="AP40">
            <v>35</v>
          </cell>
          <cell r="AQ40">
            <v>77208</v>
          </cell>
          <cell r="AR40">
            <v>0.7</v>
          </cell>
          <cell r="AS40">
            <v>23162.400000000005</v>
          </cell>
          <cell r="AT40">
            <v>0.69999999999999984</v>
          </cell>
          <cell r="AU40">
            <v>27816.985200000003</v>
          </cell>
          <cell r="AV40">
            <v>28651.494756000004</v>
          </cell>
          <cell r="AW40">
            <v>29654.297072460002</v>
          </cell>
          <cell r="AX40">
            <v>28794.752229780002</v>
          </cell>
          <cell r="AY40">
            <v>29951.581400611409</v>
          </cell>
          <cell r="AZ40">
            <v>3912.1431999999995</v>
          </cell>
          <cell r="BA40">
            <v>6</v>
          </cell>
          <cell r="BB40">
            <v>39</v>
          </cell>
          <cell r="BC40">
            <v>29593</v>
          </cell>
          <cell r="BD40">
            <v>0.75</v>
          </cell>
          <cell r="BE40">
            <v>7398.25</v>
          </cell>
          <cell r="BF40">
            <v>0.75</v>
          </cell>
          <cell r="BG40">
            <v>11310.393199999999</v>
          </cell>
          <cell r="BH40">
            <v>11649.704995999999</v>
          </cell>
          <cell r="BI40">
            <v>12057.444670859997</v>
          </cell>
          <cell r="BJ40">
            <v>11707.953520979998</v>
          </cell>
          <cell r="BK40">
            <v>12178.320553685367</v>
          </cell>
          <cell r="BL40">
            <v>40027.561999999998</v>
          </cell>
          <cell r="BM40">
            <v>9</v>
          </cell>
          <cell r="BN40">
            <v>0</v>
          </cell>
          <cell r="BO40">
            <v>0</v>
          </cell>
          <cell r="BP40">
            <v>0</v>
          </cell>
          <cell r="BQ40">
            <v>37</v>
          </cell>
          <cell r="BR40">
            <v>250832</v>
          </cell>
          <cell r="BS40">
            <v>0.5</v>
          </cell>
          <cell r="BT40">
            <v>125416</v>
          </cell>
          <cell r="BU40">
            <v>0.5</v>
          </cell>
          <cell r="BV40">
            <v>165443.56200000001</v>
          </cell>
          <cell r="BW40">
            <v>170406.86886000002</v>
          </cell>
          <cell r="BX40">
            <v>176371.10927010002</v>
          </cell>
          <cell r="BY40">
            <v>180631.28099160004</v>
          </cell>
          <cell r="BZ40">
            <v>198170.57837588439</v>
          </cell>
          <cell r="CA40">
            <v>40027.561999999998</v>
          </cell>
          <cell r="CB40">
            <v>22</v>
          </cell>
          <cell r="CC40">
            <v>138913</v>
          </cell>
          <cell r="CD40">
            <v>0.5</v>
          </cell>
          <cell r="CE40">
            <v>69456.5</v>
          </cell>
          <cell r="CF40">
            <v>0.5</v>
          </cell>
          <cell r="CG40">
            <v>109484.06200000001</v>
          </cell>
          <cell r="CH40">
            <v>1969</v>
          </cell>
          <cell r="CI40">
            <v>125</v>
          </cell>
          <cell r="CJ40">
            <v>0.03</v>
          </cell>
          <cell r="CK40">
            <v>2741.7918</v>
          </cell>
          <cell r="CL40">
            <v>98019.056850000008</v>
          </cell>
          <cell r="CM40">
            <v>100959.62855550001</v>
          </cell>
          <cell r="CN40">
            <v>104493.21555494249</v>
          </cell>
          <cell r="CO40">
            <v>101969.22484105501</v>
          </cell>
          <cell r="CP40">
            <v>106593.52918759685</v>
          </cell>
          <cell r="CQ40">
            <v>21</v>
          </cell>
          <cell r="CR40">
            <v>0</v>
          </cell>
          <cell r="CS40">
            <v>0</v>
          </cell>
          <cell r="CT40">
            <v>0</v>
          </cell>
          <cell r="CU40">
            <v>20602</v>
          </cell>
          <cell r="CV40">
            <v>21220.06</v>
          </cell>
          <cell r="CW40">
            <v>21962.7621</v>
          </cell>
          <cell r="CX40">
            <v>21326.1603</v>
          </cell>
          <cell r="CY40">
            <v>22182.938790052493</v>
          </cell>
          <cell r="CZ40">
            <v>0</v>
          </cell>
          <cell r="DA40" t="str">
            <v>N</v>
          </cell>
          <cell r="DB40">
            <v>3143</v>
          </cell>
          <cell r="DC40">
            <v>3143</v>
          </cell>
          <cell r="DD40">
            <v>9808</v>
          </cell>
          <cell r="DE40">
            <v>10102.24</v>
          </cell>
          <cell r="DF40">
            <v>10455.818399999998</v>
          </cell>
          <cell r="DG40" t="str">
            <v>Yes</v>
          </cell>
          <cell r="DH40">
            <v>6665</v>
          </cell>
          <cell r="DI40">
            <v>5</v>
          </cell>
          <cell r="DJ40">
            <v>0.05</v>
          </cell>
          <cell r="DK40">
            <v>93118.104007500006</v>
          </cell>
          <cell r="DL40">
            <v>19571.899999999998</v>
          </cell>
          <cell r="DM40">
            <v>26426.13594</v>
          </cell>
          <cell r="DN40">
            <v>10744.873539999999</v>
          </cell>
          <cell r="DO40">
            <v>157171.38389999999</v>
          </cell>
          <cell r="DP40">
            <v>0</v>
          </cell>
          <cell r="DQ40">
            <v>307032.39738749998</v>
          </cell>
          <cell r="DR40">
            <v>316243.369309125</v>
          </cell>
          <cell r="DS40">
            <v>327311.88723494433</v>
          </cell>
          <cell r="DT40">
            <v>327207.90328924422</v>
          </cell>
          <cell r="DU40">
            <v>350623.10089243896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</row>
        <row r="41">
          <cell r="D41">
            <v>2000081743</v>
          </cell>
          <cell r="E41">
            <v>19417.28</v>
          </cell>
          <cell r="F41">
            <v>2017</v>
          </cell>
          <cell r="G41">
            <v>4.2500000000000003E-2</v>
          </cell>
          <cell r="H41">
            <v>0</v>
          </cell>
          <cell r="I41" t="str">
            <v>-</v>
          </cell>
          <cell r="J41">
            <v>0</v>
          </cell>
          <cell r="K41" t="str">
            <v>Y</v>
          </cell>
          <cell r="L41" t="str">
            <v>Y</v>
          </cell>
          <cell r="M41" t="str">
            <v>Y</v>
          </cell>
          <cell r="N41">
            <v>23474.028399999996</v>
          </cell>
          <cell r="P41">
            <v>0</v>
          </cell>
          <cell r="Q41">
            <v>6269</v>
          </cell>
          <cell r="R41">
            <v>2017</v>
          </cell>
          <cell r="S41">
            <v>0</v>
          </cell>
          <cell r="W41" t="str">
            <v>Academic</v>
          </cell>
          <cell r="X41" t="str">
            <v>Large</v>
          </cell>
          <cell r="Y41" t="str">
            <v>Large</v>
          </cell>
          <cell r="Z41" t="str">
            <v>Small</v>
          </cell>
          <cell r="AA41">
            <v>825.23440000000005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825.23440000000005</v>
          </cell>
          <cell r="AH41">
            <v>20242.5144</v>
          </cell>
          <cell r="AI41">
            <v>0</v>
          </cell>
          <cell r="AJ41">
            <v>0</v>
          </cell>
          <cell r="AK41">
            <v>800.90200000000004</v>
          </cell>
          <cell r="AL41">
            <v>20809.421599999998</v>
          </cell>
          <cell r="AM41">
            <v>1863.7048</v>
          </cell>
          <cell r="AN41">
            <v>0</v>
          </cell>
          <cell r="AO41">
            <v>0</v>
          </cell>
          <cell r="AP41">
            <v>39</v>
          </cell>
          <cell r="AQ41">
            <v>77437</v>
          </cell>
          <cell r="AR41">
            <v>0.7</v>
          </cell>
          <cell r="AS41">
            <v>23231.100000000002</v>
          </cell>
          <cell r="AT41">
            <v>0.7</v>
          </cell>
          <cell r="AU41">
            <v>23231.100000000002</v>
          </cell>
          <cell r="AV41">
            <v>23928.033000000003</v>
          </cell>
          <cell r="AW41">
            <v>24765.514155000001</v>
          </cell>
          <cell r="AX41">
            <v>24047.673165</v>
          </cell>
          <cell r="AY41">
            <v>25013.788434403868</v>
          </cell>
          <cell r="AZ41">
            <v>800.90200000000004</v>
          </cell>
          <cell r="BA41">
            <v>2</v>
          </cell>
          <cell r="BB41">
            <v>43</v>
          </cell>
          <cell r="BC41">
            <v>34311</v>
          </cell>
          <cell r="BD41">
            <v>0.8</v>
          </cell>
          <cell r="BE41">
            <v>6862.1999999999989</v>
          </cell>
          <cell r="BF41">
            <v>0.8</v>
          </cell>
          <cell r="BG41">
            <v>7663.101999999999</v>
          </cell>
          <cell r="BH41">
            <v>7892.9950599999993</v>
          </cell>
          <cell r="BI41">
            <v>8169.2498870999989</v>
          </cell>
          <cell r="BJ41">
            <v>7932.4600352999987</v>
          </cell>
          <cell r="BK41">
            <v>8251.1466172181754</v>
          </cell>
          <cell r="BL41">
            <v>20809.421599999998</v>
          </cell>
          <cell r="BM41">
            <v>4</v>
          </cell>
          <cell r="BN41">
            <v>0</v>
          </cell>
          <cell r="BO41">
            <v>0</v>
          </cell>
          <cell r="BP41">
            <v>0</v>
          </cell>
          <cell r="BQ41">
            <v>42</v>
          </cell>
          <cell r="BR41">
            <v>242683</v>
          </cell>
          <cell r="BS41">
            <v>0.5</v>
          </cell>
          <cell r="BT41">
            <v>121341.5</v>
          </cell>
          <cell r="BU41">
            <v>0.5</v>
          </cell>
          <cell r="BV41">
            <v>142150.9216</v>
          </cell>
          <cell r="BW41">
            <v>146415.44924800002</v>
          </cell>
          <cell r="BX41">
            <v>151539.98997168001</v>
          </cell>
          <cell r="BY41">
            <v>155200.37620288003</v>
          </cell>
          <cell r="BZ41">
            <v>170270.33273217967</v>
          </cell>
          <cell r="CA41">
            <v>20809.421599999998</v>
          </cell>
          <cell r="CB41">
            <v>27</v>
          </cell>
          <cell r="CC41">
            <v>146407</v>
          </cell>
          <cell r="CD41">
            <v>0.5</v>
          </cell>
          <cell r="CE41">
            <v>73203.5</v>
          </cell>
          <cell r="CF41">
            <v>0.5</v>
          </cell>
          <cell r="CG41">
            <v>94012.921600000001</v>
          </cell>
          <cell r="CH41">
            <v>1969</v>
          </cell>
          <cell r="CI41">
            <v>125</v>
          </cell>
          <cell r="CJ41">
            <v>0.03</v>
          </cell>
          <cell r="CK41">
            <v>582.51839999999993</v>
          </cell>
          <cell r="CL41">
            <v>20825.032800000001</v>
          </cell>
          <cell r="CM41">
            <v>21449.783784000003</v>
          </cell>
          <cell r="CN41">
            <v>22200.526216440001</v>
          </cell>
          <cell r="CO41">
            <v>21664.281621840004</v>
          </cell>
          <cell r="CP41">
            <v>22646.756793390447</v>
          </cell>
          <cell r="CR41">
            <v>21</v>
          </cell>
          <cell r="CS41">
            <v>0.3</v>
          </cell>
          <cell r="CT41">
            <v>5000</v>
          </cell>
          <cell r="CU41">
            <v>5000</v>
          </cell>
          <cell r="CV41">
            <v>5150</v>
          </cell>
          <cell r="CW41">
            <v>5330.25</v>
          </cell>
          <cell r="CX41">
            <v>5175.7499999999991</v>
          </cell>
          <cell r="CY41">
            <v>5383.6857562499981</v>
          </cell>
          <cell r="CZ41">
            <v>1863.7048</v>
          </cell>
          <cell r="DA41" t="str">
            <v>Y</v>
          </cell>
          <cell r="DB41">
            <v>0</v>
          </cell>
          <cell r="DC41">
            <v>0</v>
          </cell>
          <cell r="DD41">
            <v>8528.7047999999995</v>
          </cell>
          <cell r="DE41">
            <v>8784.5659439999999</v>
          </cell>
          <cell r="DF41">
            <v>9092.0257520399991</v>
          </cell>
          <cell r="DG41" t="str">
            <v>Yes</v>
          </cell>
          <cell r="DH41">
            <v>6665</v>
          </cell>
          <cell r="DI41">
            <v>4</v>
          </cell>
          <cell r="DJ41">
            <v>0.04</v>
          </cell>
          <cell r="DK41">
            <v>19992.031488000001</v>
          </cell>
          <cell r="DL41">
            <v>0</v>
          </cell>
          <cell r="DM41">
            <v>0</v>
          </cell>
          <cell r="DN41">
            <v>7356.5779199999988</v>
          </cell>
          <cell r="DO41">
            <v>136464.88473600001</v>
          </cell>
          <cell r="DP41">
            <v>8187.556607999999</v>
          </cell>
          <cell r="DQ41">
            <v>172001.05075200001</v>
          </cell>
          <cell r="DR41">
            <v>177161.08227456</v>
          </cell>
          <cell r="DS41">
            <v>183361.7201541696</v>
          </cell>
          <cell r="DT41">
            <v>185838.41645185923</v>
          </cell>
          <cell r="DU41">
            <v>201849.85141903514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</row>
        <row r="42">
          <cell r="D42">
            <v>2000452516</v>
          </cell>
          <cell r="E42">
            <v>618052.46</v>
          </cell>
          <cell r="F42">
            <v>2017</v>
          </cell>
          <cell r="G42">
            <v>4.2500000000000003E-2</v>
          </cell>
          <cell r="H42">
            <v>15904.38</v>
          </cell>
          <cell r="I42" t="str">
            <v>-</v>
          </cell>
          <cell r="J42">
            <v>0</v>
          </cell>
          <cell r="K42" t="str">
            <v>Y</v>
          </cell>
          <cell r="L42" t="str">
            <v>Y</v>
          </cell>
          <cell r="M42" t="str">
            <v>Y</v>
          </cell>
          <cell r="N42">
            <v>243869.39760000011</v>
          </cell>
          <cell r="P42">
            <v>498.91889818181824</v>
          </cell>
          <cell r="Q42">
            <v>6281</v>
          </cell>
          <cell r="R42">
            <v>2017</v>
          </cell>
          <cell r="S42">
            <v>0</v>
          </cell>
          <cell r="W42" t="str">
            <v>Academic</v>
          </cell>
          <cell r="X42" t="str">
            <v>Custom 2</v>
          </cell>
          <cell r="Y42" t="str">
            <v>Custom 2</v>
          </cell>
          <cell r="Z42" t="str">
            <v>Small</v>
          </cell>
          <cell r="AA42">
            <v>26267.22955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26267.22955</v>
          </cell>
          <cell r="AH42">
            <v>644319.68955000001</v>
          </cell>
          <cell r="AI42">
            <v>15904.38</v>
          </cell>
          <cell r="AJ42">
            <v>47972.275999999983</v>
          </cell>
          <cell r="AK42">
            <v>5484.7171999999991</v>
          </cell>
          <cell r="AL42">
            <v>186917.66560000015</v>
          </cell>
          <cell r="AM42">
            <v>3494.7388000000001</v>
          </cell>
          <cell r="AN42">
            <v>47972.275999999983</v>
          </cell>
          <cell r="AO42">
            <v>39</v>
          </cell>
          <cell r="AP42">
            <v>0</v>
          </cell>
          <cell r="AQ42">
            <v>0</v>
          </cell>
          <cell r="AR42">
            <v>0.55000000000000004</v>
          </cell>
          <cell r="AS42">
            <v>0</v>
          </cell>
          <cell r="AT42">
            <v>0</v>
          </cell>
          <cell r="AU42">
            <v>47972.275999999983</v>
          </cell>
          <cell r="AV42">
            <v>49411.444279999982</v>
          </cell>
          <cell r="AW42">
            <v>51140.844829799978</v>
          </cell>
          <cell r="AX42">
            <v>49658.501501399973</v>
          </cell>
          <cell r="AY42">
            <v>51653.531799218712</v>
          </cell>
          <cell r="AZ42">
            <v>5484.7171999999991</v>
          </cell>
          <cell r="BA42">
            <v>8</v>
          </cell>
          <cell r="BB42">
            <v>37</v>
          </cell>
          <cell r="BC42">
            <v>29461</v>
          </cell>
          <cell r="BD42">
            <v>0.75</v>
          </cell>
          <cell r="BE42">
            <v>7365.25</v>
          </cell>
          <cell r="BF42">
            <v>0.75</v>
          </cell>
          <cell r="BG42">
            <v>12849.967199999999</v>
          </cell>
          <cell r="BH42">
            <v>13235.466215999999</v>
          </cell>
          <cell r="BI42">
            <v>13698.707533559998</v>
          </cell>
          <cell r="BJ42">
            <v>13301.643547079997</v>
          </cell>
          <cell r="BK42">
            <v>13836.037076583933</v>
          </cell>
          <cell r="BL42">
            <v>186917.66560000015</v>
          </cell>
          <cell r="BM42">
            <v>31</v>
          </cell>
          <cell r="BN42">
            <v>10</v>
          </cell>
          <cell r="BO42">
            <v>1</v>
          </cell>
          <cell r="BP42">
            <v>1</v>
          </cell>
          <cell r="BQ42">
            <v>3</v>
          </cell>
          <cell r="BR42">
            <v>32370</v>
          </cell>
          <cell r="BS42">
            <v>0.35</v>
          </cell>
          <cell r="BT42">
            <v>21040.5</v>
          </cell>
          <cell r="BU42">
            <v>0.35</v>
          </cell>
          <cell r="BV42">
            <v>207958.16560000015</v>
          </cell>
          <cell r="BW42">
            <v>214196.91056800017</v>
          </cell>
          <cell r="BX42">
            <v>221693.80243788016</v>
          </cell>
          <cell r="BY42">
            <v>227048.72520208018</v>
          </cell>
          <cell r="BZ42">
            <v>249095.15641920213</v>
          </cell>
          <cell r="CA42">
            <v>131349.09720000005</v>
          </cell>
          <cell r="CB42">
            <v>0</v>
          </cell>
          <cell r="CC42">
            <v>0</v>
          </cell>
          <cell r="CD42">
            <v>0.35</v>
          </cell>
          <cell r="CE42">
            <v>0</v>
          </cell>
          <cell r="CF42">
            <v>0</v>
          </cell>
          <cell r="CG42">
            <v>131349.09720000005</v>
          </cell>
          <cell r="CH42">
            <v>1969</v>
          </cell>
          <cell r="CI42">
            <v>125</v>
          </cell>
          <cell r="CJ42">
            <v>0.03</v>
          </cell>
          <cell r="CK42">
            <v>18541.573799999998</v>
          </cell>
          <cell r="CL42">
            <v>662861.26335000002</v>
          </cell>
          <cell r="CM42">
            <v>682747.10125050007</v>
          </cell>
          <cell r="CN42">
            <v>706643.24979426747</v>
          </cell>
          <cell r="CO42">
            <v>689574.57226300507</v>
          </cell>
          <cell r="CP42">
            <v>720846.77911513229</v>
          </cell>
          <cell r="CQ42">
            <v>5</v>
          </cell>
          <cell r="CR42">
            <v>16</v>
          </cell>
          <cell r="CS42">
            <v>0.3</v>
          </cell>
          <cell r="CT42">
            <v>4771.3139999999994</v>
          </cell>
          <cell r="CU42">
            <v>20675.694</v>
          </cell>
          <cell r="CV42">
            <v>21295.964820000001</v>
          </cell>
          <cell r="CW42">
            <v>22041.323588700001</v>
          </cell>
          <cell r="CX42">
            <v>21402.4446441</v>
          </cell>
          <cell r="CY42">
            <v>22262.287857676714</v>
          </cell>
          <cell r="CZ42">
            <v>3494.7388000000001</v>
          </cell>
          <cell r="DA42" t="str">
            <v>Y</v>
          </cell>
          <cell r="DB42">
            <v>0</v>
          </cell>
          <cell r="DC42">
            <v>0</v>
          </cell>
          <cell r="DD42">
            <v>3494.7388000000001</v>
          </cell>
          <cell r="DE42">
            <v>3599.5809640000002</v>
          </cell>
          <cell r="DF42">
            <v>3725.5662977399998</v>
          </cell>
          <cell r="DG42" t="str">
            <v>No</v>
          </cell>
          <cell r="DH42">
            <v>0</v>
          </cell>
          <cell r="DI42">
            <v>6</v>
          </cell>
          <cell r="DJ42">
            <v>0.05</v>
          </cell>
          <cell r="DK42">
            <v>629718.20018249995</v>
          </cell>
          <cell r="DL42">
            <v>19641.909299999999</v>
          </cell>
          <cell r="DM42">
            <v>45573.662199999984</v>
          </cell>
          <cell r="DN42">
            <v>12207.468839999998</v>
          </cell>
          <cell r="DO42">
            <v>197560.25732000015</v>
          </cell>
          <cell r="DP42">
            <v>3320.0018599999999</v>
          </cell>
          <cell r="DQ42">
            <v>908021.49970250018</v>
          </cell>
          <cell r="DR42">
            <v>935262.14469357498</v>
          </cell>
          <cell r="DS42">
            <v>967996.31975785014</v>
          </cell>
          <cell r="DT42">
            <v>954356.19471558183</v>
          </cell>
          <cell r="DU42">
            <v>1008348.390637276</v>
          </cell>
          <cell r="DV42">
            <v>0</v>
          </cell>
          <cell r="DW42">
            <v>0</v>
          </cell>
          <cell r="DX42">
            <v>0</v>
          </cell>
          <cell r="DY42">
            <v>498.91889818181824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</row>
        <row r="43">
          <cell r="D43">
            <v>3000174443</v>
          </cell>
          <cell r="E43">
            <v>146585.85</v>
          </cell>
          <cell r="F43">
            <v>2017</v>
          </cell>
          <cell r="G43">
            <v>4.2500000000000003E-2</v>
          </cell>
          <cell r="H43">
            <v>0</v>
          </cell>
          <cell r="I43" t="str">
            <v>-</v>
          </cell>
          <cell r="J43">
            <v>0</v>
          </cell>
          <cell r="K43" t="str">
            <v>Y</v>
          </cell>
          <cell r="L43" t="str">
            <v>Y</v>
          </cell>
          <cell r="M43" t="str">
            <v>Y</v>
          </cell>
          <cell r="N43">
            <v>49968.100399999996</v>
          </cell>
          <cell r="P43">
            <v>0</v>
          </cell>
          <cell r="Q43">
            <v>6282</v>
          </cell>
          <cell r="R43">
            <v>2017</v>
          </cell>
          <cell r="S43">
            <v>0</v>
          </cell>
          <cell r="W43" t="str">
            <v>Academic</v>
          </cell>
          <cell r="X43" t="str">
            <v>Large</v>
          </cell>
          <cell r="Y43" t="str">
            <v>Custom 1</v>
          </cell>
          <cell r="Z43" t="str">
            <v>Small</v>
          </cell>
          <cell r="AA43">
            <v>6229.8986250000007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6229.8986250000007</v>
          </cell>
          <cell r="AH43">
            <v>152815.74862500001</v>
          </cell>
          <cell r="AI43">
            <v>0</v>
          </cell>
          <cell r="AJ43">
            <v>5153.833599999999</v>
          </cell>
          <cell r="AK43">
            <v>2848.1711999999998</v>
          </cell>
          <cell r="AL43">
            <v>41966.095600000001</v>
          </cell>
          <cell r="AM43">
            <v>0</v>
          </cell>
          <cell r="AN43">
            <v>5153.833599999999</v>
          </cell>
          <cell r="AO43">
            <v>4</v>
          </cell>
          <cell r="AP43">
            <v>35</v>
          </cell>
          <cell r="AQ43">
            <v>76273</v>
          </cell>
          <cell r="AR43">
            <v>0.7</v>
          </cell>
          <cell r="AS43">
            <v>22881.900000000005</v>
          </cell>
          <cell r="AT43">
            <v>0.69999999999999984</v>
          </cell>
          <cell r="AU43">
            <v>28035.733600000003</v>
          </cell>
          <cell r="AV43">
            <v>28876.805608000002</v>
          </cell>
          <cell r="AW43">
            <v>29887.493804279999</v>
          </cell>
          <cell r="AX43">
            <v>29021.189636039999</v>
          </cell>
          <cell r="AY43">
            <v>30187.1159296679</v>
          </cell>
          <cell r="AZ43">
            <v>2848.1711999999998</v>
          </cell>
          <cell r="BA43">
            <v>4</v>
          </cell>
          <cell r="BB43">
            <v>41</v>
          </cell>
          <cell r="BC43">
            <v>31307</v>
          </cell>
          <cell r="BD43">
            <v>0.8</v>
          </cell>
          <cell r="BE43">
            <v>6261.3999999999987</v>
          </cell>
          <cell r="BF43">
            <v>0.8</v>
          </cell>
          <cell r="BG43">
            <v>9109.5711999999985</v>
          </cell>
          <cell r="BH43">
            <v>9382.8583359999993</v>
          </cell>
          <cell r="BI43">
            <v>9711.2583777599993</v>
          </cell>
          <cell r="BJ43">
            <v>9429.7726276799985</v>
          </cell>
          <cell r="BK43">
            <v>9808.6137429970422</v>
          </cell>
          <cell r="BL43">
            <v>41966.095600000001</v>
          </cell>
          <cell r="BM43">
            <v>10</v>
          </cell>
          <cell r="BN43">
            <v>0</v>
          </cell>
          <cell r="BO43">
            <v>0</v>
          </cell>
          <cell r="BP43">
            <v>0</v>
          </cell>
          <cell r="BQ43">
            <v>36</v>
          </cell>
          <cell r="BR43">
            <v>245408</v>
          </cell>
          <cell r="BS43">
            <v>0.45</v>
          </cell>
          <cell r="BT43">
            <v>134974.40000000002</v>
          </cell>
          <cell r="BU43">
            <v>0.4499999999999999</v>
          </cell>
          <cell r="BV43">
            <v>176940.49560000002</v>
          </cell>
          <cell r="BW43">
            <v>182248.71046800003</v>
          </cell>
          <cell r="BX43">
            <v>188627.41533438003</v>
          </cell>
          <cell r="BY43">
            <v>193183.63309608004</v>
          </cell>
          <cell r="BZ43">
            <v>211941.76386970939</v>
          </cell>
          <cell r="CA43">
            <v>41966.095600000001</v>
          </cell>
          <cell r="CB43">
            <v>21</v>
          </cell>
          <cell r="CC43">
            <v>133489</v>
          </cell>
          <cell r="CD43">
            <v>0.5</v>
          </cell>
          <cell r="CE43">
            <v>66744.5</v>
          </cell>
          <cell r="CF43">
            <v>0.5</v>
          </cell>
          <cell r="CG43">
            <v>108710.5956</v>
          </cell>
          <cell r="CH43">
            <v>1969</v>
          </cell>
          <cell r="CI43">
            <v>125</v>
          </cell>
          <cell r="CJ43">
            <v>0.03</v>
          </cell>
          <cell r="CK43">
            <v>4397.5754999999999</v>
          </cell>
          <cell r="CL43">
            <v>157213.32412500001</v>
          </cell>
          <cell r="CM43">
            <v>161929.72384875003</v>
          </cell>
          <cell r="CN43">
            <v>167597.26418345625</v>
          </cell>
          <cell r="CO43">
            <v>163549.02108723752</v>
          </cell>
          <cell r="CP43">
            <v>170965.96919354371</v>
          </cell>
          <cell r="CR43">
            <v>21</v>
          </cell>
          <cell r="CS43">
            <v>0.3</v>
          </cell>
          <cell r="CT43">
            <v>5000</v>
          </cell>
          <cell r="CU43">
            <v>5000</v>
          </cell>
          <cell r="CV43">
            <v>5150</v>
          </cell>
          <cell r="CW43">
            <v>5330.25</v>
          </cell>
          <cell r="CX43">
            <v>5175.7499999999991</v>
          </cell>
          <cell r="CY43">
            <v>5383.6857562499981</v>
          </cell>
          <cell r="CZ43">
            <v>0</v>
          </cell>
          <cell r="DA43" t="str">
            <v>N</v>
          </cell>
          <cell r="DB43">
            <v>2095</v>
          </cell>
          <cell r="DC43">
            <v>2095</v>
          </cell>
          <cell r="DD43">
            <v>8760</v>
          </cell>
          <cell r="DE43">
            <v>9022.8000000000011</v>
          </cell>
          <cell r="DF43">
            <v>9338.598</v>
          </cell>
          <cell r="DG43" t="str">
            <v>Yes</v>
          </cell>
          <cell r="DH43">
            <v>6665</v>
          </cell>
          <cell r="DI43">
            <v>4</v>
          </cell>
          <cell r="DJ43">
            <v>0.04</v>
          </cell>
          <cell r="DK43">
            <v>150924.79115999999</v>
          </cell>
          <cell r="DL43">
            <v>0</v>
          </cell>
          <cell r="DM43">
            <v>26914.304256000003</v>
          </cell>
          <cell r="DN43">
            <v>8745.1883519999974</v>
          </cell>
          <cell r="DO43">
            <v>169862.87577600003</v>
          </cell>
          <cell r="DP43">
            <v>0</v>
          </cell>
          <cell r="DQ43">
            <v>356447.15954400005</v>
          </cell>
          <cell r="DR43">
            <v>367140.57433032</v>
          </cell>
          <cell r="DS43">
            <v>379990.49443188123</v>
          </cell>
          <cell r="DT43">
            <v>379376.27178915602</v>
          </cell>
          <cell r="DU43">
            <v>405987.32422648137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</row>
        <row r="44">
          <cell r="D44">
            <v>2000415897</v>
          </cell>
          <cell r="E44">
            <v>155778.04999999999</v>
          </cell>
          <cell r="F44">
            <v>2017</v>
          </cell>
          <cell r="G44">
            <v>4.2500000000000003E-2</v>
          </cell>
          <cell r="H44">
            <v>258</v>
          </cell>
          <cell r="I44">
            <v>2016</v>
          </cell>
          <cell r="J44">
            <v>0</v>
          </cell>
          <cell r="K44" t="str">
            <v>Y</v>
          </cell>
          <cell r="L44" t="str">
            <v>Y</v>
          </cell>
          <cell r="M44" t="str">
            <v>Y</v>
          </cell>
          <cell r="N44">
            <v>79122.102400000018</v>
          </cell>
          <cell r="P44">
            <v>0</v>
          </cell>
          <cell r="Q44">
            <v>6283</v>
          </cell>
          <cell r="R44">
            <v>2017</v>
          </cell>
          <cell r="S44">
            <v>0</v>
          </cell>
          <cell r="W44" t="str">
            <v>Academic</v>
          </cell>
          <cell r="X44" t="str">
            <v>Custom 1</v>
          </cell>
          <cell r="Y44" t="str">
            <v>Custom 1</v>
          </cell>
          <cell r="Z44" t="str">
            <v>Small</v>
          </cell>
          <cell r="AA44">
            <v>6620.5671249999996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6620.5671249999996</v>
          </cell>
          <cell r="AH44">
            <v>162398.61712499999</v>
          </cell>
          <cell r="AI44">
            <v>258</v>
          </cell>
          <cell r="AJ44">
            <v>2868.0475999999999</v>
          </cell>
          <cell r="AK44">
            <v>1846.1667999999997</v>
          </cell>
          <cell r="AL44">
            <v>71612.330800000011</v>
          </cell>
          <cell r="AM44">
            <v>2795.5571999999997</v>
          </cell>
          <cell r="AN44">
            <v>2868.0475999999999</v>
          </cell>
          <cell r="AO44">
            <v>2</v>
          </cell>
          <cell r="AP44">
            <v>37</v>
          </cell>
          <cell r="AQ44">
            <v>79685</v>
          </cell>
          <cell r="AR44">
            <v>0.7</v>
          </cell>
          <cell r="AS44">
            <v>23905.500000000004</v>
          </cell>
          <cell r="AT44">
            <v>0.7</v>
          </cell>
          <cell r="AU44">
            <v>26773.547600000005</v>
          </cell>
          <cell r="AV44">
            <v>27576.754028000007</v>
          </cell>
          <cell r="AW44">
            <v>28541.940418980004</v>
          </cell>
          <cell r="AX44">
            <v>27714.637798140004</v>
          </cell>
          <cell r="AY44">
            <v>28828.073371680272</v>
          </cell>
          <cell r="AZ44">
            <v>1846.1667999999997</v>
          </cell>
          <cell r="BA44">
            <v>3</v>
          </cell>
          <cell r="BB44">
            <v>42</v>
          </cell>
          <cell r="BC44">
            <v>32795</v>
          </cell>
          <cell r="BD44">
            <v>0.8</v>
          </cell>
          <cell r="BE44">
            <v>6558.9999999999982</v>
          </cell>
          <cell r="BF44">
            <v>0.8</v>
          </cell>
          <cell r="BG44">
            <v>8405.1667999999972</v>
          </cell>
          <cell r="BH44">
            <v>8657.3218039999974</v>
          </cell>
          <cell r="BI44">
            <v>8960.3280671399971</v>
          </cell>
          <cell r="BJ44">
            <v>8700.6084130199961</v>
          </cell>
          <cell r="BK44">
            <v>9050.1553560130724</v>
          </cell>
          <cell r="BL44">
            <v>71612.330800000011</v>
          </cell>
          <cell r="BM44">
            <v>13</v>
          </cell>
          <cell r="BN44">
            <v>2</v>
          </cell>
          <cell r="BO44">
            <v>1</v>
          </cell>
          <cell r="BP44">
            <v>1</v>
          </cell>
          <cell r="BQ44">
            <v>29</v>
          </cell>
          <cell r="BR44">
            <v>192632</v>
          </cell>
          <cell r="BS44">
            <v>0.45</v>
          </cell>
          <cell r="BT44">
            <v>105947.6</v>
          </cell>
          <cell r="BU44">
            <v>0.44999999999999996</v>
          </cell>
          <cell r="BV44">
            <v>177559.93080000003</v>
          </cell>
          <cell r="BW44">
            <v>182886.72872400004</v>
          </cell>
          <cell r="BX44">
            <v>189287.76422934004</v>
          </cell>
          <cell r="BY44">
            <v>193859.93244744005</v>
          </cell>
          <cell r="BZ44">
            <v>212683.73188808648</v>
          </cell>
          <cell r="CA44">
            <v>55028.398000000001</v>
          </cell>
          <cell r="CB44">
            <v>18</v>
          </cell>
          <cell r="CC44">
            <v>110597</v>
          </cell>
          <cell r="CD44">
            <v>0.4</v>
          </cell>
          <cell r="CE44">
            <v>66358.2</v>
          </cell>
          <cell r="CF44">
            <v>0.4</v>
          </cell>
          <cell r="CG44">
            <v>121386.598</v>
          </cell>
          <cell r="CH44">
            <v>1969</v>
          </cell>
          <cell r="CI44">
            <v>125</v>
          </cell>
          <cell r="CJ44">
            <v>0.03</v>
          </cell>
          <cell r="CK44">
            <v>4673.3414999999995</v>
          </cell>
          <cell r="CL44">
            <v>167071.958625</v>
          </cell>
          <cell r="CM44">
            <v>172084.11738375001</v>
          </cell>
          <cell r="CN44">
            <v>178107.06149218124</v>
          </cell>
          <cell r="CO44">
            <v>173804.95855758752</v>
          </cell>
          <cell r="CP44">
            <v>181687.0134281741</v>
          </cell>
          <cell r="CQ44">
            <v>1</v>
          </cell>
          <cell r="CR44">
            <v>20</v>
          </cell>
          <cell r="CS44">
            <v>0.3</v>
          </cell>
          <cell r="CT44">
            <v>77.399999999999991</v>
          </cell>
          <cell r="CU44">
            <v>335.4</v>
          </cell>
          <cell r="CV44">
            <v>345.46199999999999</v>
          </cell>
          <cell r="CW44">
            <v>357.55316999999997</v>
          </cell>
          <cell r="CX44">
            <v>347.18930999999998</v>
          </cell>
          <cell r="CY44">
            <v>361.13764052924989</v>
          </cell>
          <cell r="CZ44">
            <v>2795.5571999999997</v>
          </cell>
          <cell r="DA44" t="str">
            <v>Y</v>
          </cell>
          <cell r="DB44">
            <v>0</v>
          </cell>
          <cell r="DC44">
            <v>0</v>
          </cell>
          <cell r="DD44">
            <v>2795.5571999999997</v>
          </cell>
          <cell r="DE44">
            <v>2879.4239159999997</v>
          </cell>
          <cell r="DF44">
            <v>2980.2037530599996</v>
          </cell>
          <cell r="DG44" t="str">
            <v>No</v>
          </cell>
          <cell r="DH44">
            <v>0</v>
          </cell>
          <cell r="DI44">
            <v>6</v>
          </cell>
          <cell r="DJ44">
            <v>0.05</v>
          </cell>
          <cell r="DK44">
            <v>158718.36069375</v>
          </cell>
          <cell r="DL44">
            <v>318.62999999999994</v>
          </cell>
          <cell r="DM44">
            <v>25434.870220000004</v>
          </cell>
          <cell r="DN44">
            <v>7984.9084599999969</v>
          </cell>
          <cell r="DO44">
            <v>168681.93426000001</v>
          </cell>
          <cell r="DP44">
            <v>2655.7793399999996</v>
          </cell>
          <cell r="DQ44">
            <v>363794.48297375004</v>
          </cell>
          <cell r="DR44">
            <v>374708.31746296253</v>
          </cell>
          <cell r="DS44">
            <v>387823.1085741662</v>
          </cell>
          <cell r="DT44">
            <v>386941.41292007815</v>
          </cell>
          <cell r="DU44">
            <v>413810.79966566601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</row>
        <row r="45">
          <cell r="D45">
            <v>2000441605</v>
          </cell>
          <cell r="E45">
            <v>267731.58</v>
          </cell>
          <cell r="F45">
            <v>2017</v>
          </cell>
          <cell r="G45">
            <v>4.2500000000000003E-2</v>
          </cell>
          <cell r="H45">
            <v>1570.35</v>
          </cell>
          <cell r="I45">
            <v>2017</v>
          </cell>
          <cell r="J45">
            <v>4.2500000000000003E-2</v>
          </cell>
          <cell r="K45" t="str">
            <v>Y</v>
          </cell>
          <cell r="L45" t="str">
            <v>Y</v>
          </cell>
          <cell r="M45" t="str">
            <v>Y</v>
          </cell>
          <cell r="N45">
            <v>192868.89360000001</v>
          </cell>
          <cell r="P45">
            <v>3673.6353812849161</v>
          </cell>
          <cell r="Q45">
            <v>6318</v>
          </cell>
          <cell r="R45">
            <v>2017</v>
          </cell>
          <cell r="S45">
            <v>0</v>
          </cell>
          <cell r="W45" t="str">
            <v>Academic</v>
          </cell>
          <cell r="X45" t="str">
            <v>Custom 1</v>
          </cell>
          <cell r="Y45" t="str">
            <v>Custom 1</v>
          </cell>
          <cell r="Z45" t="str">
            <v>Small</v>
          </cell>
          <cell r="AA45">
            <v>11378.592150000002</v>
          </cell>
          <cell r="AB45">
            <v>66.739874999999998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11445.332025000002</v>
          </cell>
          <cell r="AH45">
            <v>279110.17215</v>
          </cell>
          <cell r="AI45">
            <v>1637.0898749999999</v>
          </cell>
          <cell r="AJ45">
            <v>46749.292799999996</v>
          </cell>
          <cell r="AK45">
            <v>10942.542800000001</v>
          </cell>
          <cell r="AL45">
            <v>133313.35320000001</v>
          </cell>
          <cell r="AM45">
            <v>1863.7048</v>
          </cell>
          <cell r="AN45">
            <v>46749.292799999996</v>
          </cell>
          <cell r="AO45">
            <v>39</v>
          </cell>
          <cell r="AP45">
            <v>0</v>
          </cell>
          <cell r="AQ45">
            <v>0</v>
          </cell>
          <cell r="AR45">
            <v>0.55000000000000004</v>
          </cell>
          <cell r="AS45">
            <v>0</v>
          </cell>
          <cell r="AT45">
            <v>0</v>
          </cell>
          <cell r="AU45">
            <v>46749.292799999996</v>
          </cell>
          <cell r="AV45">
            <v>48151.771583999995</v>
          </cell>
          <cell r="AW45">
            <v>49837.083589439993</v>
          </cell>
          <cell r="AX45">
            <v>48392.530441919989</v>
          </cell>
          <cell r="AY45">
            <v>50336.700352424115</v>
          </cell>
          <cell r="AZ45">
            <v>10942.542800000001</v>
          </cell>
          <cell r="BA45">
            <v>18</v>
          </cell>
          <cell r="BB45">
            <v>27</v>
          </cell>
          <cell r="BC45">
            <v>19458</v>
          </cell>
          <cell r="BD45">
            <v>0.7</v>
          </cell>
          <cell r="BE45">
            <v>5837.4000000000005</v>
          </cell>
          <cell r="BF45">
            <v>0.7</v>
          </cell>
          <cell r="BG45">
            <v>16779.942800000001</v>
          </cell>
          <cell r="BH45">
            <v>17283.341084</v>
          </cell>
          <cell r="BI45">
            <v>17888.258021939997</v>
          </cell>
          <cell r="BJ45">
            <v>17369.757789419997</v>
          </cell>
          <cell r="BK45">
            <v>18067.587808609944</v>
          </cell>
          <cell r="BL45">
            <v>133313.35320000001</v>
          </cell>
          <cell r="BM45">
            <v>31</v>
          </cell>
          <cell r="BN45">
            <v>10</v>
          </cell>
          <cell r="BO45">
            <v>1</v>
          </cell>
          <cell r="BP45">
            <v>1</v>
          </cell>
          <cell r="BQ45">
            <v>3</v>
          </cell>
          <cell r="BR45">
            <v>23157</v>
          </cell>
          <cell r="BS45">
            <v>0.35</v>
          </cell>
          <cell r="BT45">
            <v>15052.050000000001</v>
          </cell>
          <cell r="BU45">
            <v>0.35</v>
          </cell>
          <cell r="BV45">
            <v>148365.4032</v>
          </cell>
          <cell r="BW45">
            <v>152816.365296</v>
          </cell>
          <cell r="BX45">
            <v>158164.93808135999</v>
          </cell>
          <cell r="BY45">
            <v>161985.34721376002</v>
          </cell>
          <cell r="BZ45">
            <v>177714.12442821614</v>
          </cell>
          <cell r="CA45">
            <v>93567.568400000018</v>
          </cell>
          <cell r="CB45">
            <v>0</v>
          </cell>
          <cell r="CC45">
            <v>0</v>
          </cell>
          <cell r="CD45">
            <v>0.35</v>
          </cell>
          <cell r="CE45">
            <v>0</v>
          </cell>
          <cell r="CF45">
            <v>0</v>
          </cell>
          <cell r="CG45">
            <v>93567.568400000018</v>
          </cell>
          <cell r="CH45">
            <v>1969</v>
          </cell>
          <cell r="CI45">
            <v>125</v>
          </cell>
          <cell r="CJ45">
            <v>0.03</v>
          </cell>
          <cell r="CK45">
            <v>8031.9474</v>
          </cell>
          <cell r="CL45">
            <v>287142.11955</v>
          </cell>
          <cell r="CM45">
            <v>295756.38313650002</v>
          </cell>
          <cell r="CN45">
            <v>306107.85654627747</v>
          </cell>
          <cell r="CO45">
            <v>298713.94696786505</v>
          </cell>
          <cell r="CP45">
            <v>312260.62446285773</v>
          </cell>
          <cell r="CQ45">
            <v>1</v>
          </cell>
          <cell r="CR45">
            <v>20</v>
          </cell>
          <cell r="CS45">
            <v>0.3</v>
          </cell>
          <cell r="CT45">
            <v>471.10499999999996</v>
          </cell>
          <cell r="CU45">
            <v>2108.1948749999997</v>
          </cell>
          <cell r="CV45">
            <v>2171.4407212499996</v>
          </cell>
          <cell r="CW45">
            <v>2247.4411464937493</v>
          </cell>
          <cell r="CX45">
            <v>2182.2979248562492</v>
          </cell>
          <cell r="CY45">
            <v>2269.9717439873484</v>
          </cell>
          <cell r="CZ45">
            <v>1863.7048</v>
          </cell>
          <cell r="DA45" t="str">
            <v>Y</v>
          </cell>
          <cell r="DB45">
            <v>0</v>
          </cell>
          <cell r="DC45">
            <v>0</v>
          </cell>
          <cell r="DD45">
            <v>1863.7048</v>
          </cell>
          <cell r="DE45">
            <v>1919.6159440000001</v>
          </cell>
          <cell r="DF45">
            <v>1986.80250204</v>
          </cell>
          <cell r="DG45" t="str">
            <v>No</v>
          </cell>
          <cell r="DH45">
            <v>0</v>
          </cell>
          <cell r="DI45">
            <v>6</v>
          </cell>
          <cell r="DJ45">
            <v>0.05</v>
          </cell>
          <cell r="DK45">
            <v>272785.01357249997</v>
          </cell>
          <cell r="DL45">
            <v>2002.7851312499995</v>
          </cell>
          <cell r="DM45">
            <v>44411.828159999997</v>
          </cell>
          <cell r="DN45">
            <v>15940.945659999999</v>
          </cell>
          <cell r="DO45">
            <v>140947.13303999999</v>
          </cell>
          <cell r="DP45">
            <v>1770.51956</v>
          </cell>
          <cell r="DQ45">
            <v>477858.22512374993</v>
          </cell>
          <cell r="DR45">
            <v>492193.97187746252</v>
          </cell>
          <cell r="DS45">
            <v>509420.76089317369</v>
          </cell>
          <cell r="DT45">
            <v>504035.32146773027</v>
          </cell>
          <cell r="DU45">
            <v>534504.0207332283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3673.6353812849161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</row>
        <row r="46">
          <cell r="D46">
            <v>3000175666</v>
          </cell>
          <cell r="E46">
            <v>129081.89</v>
          </cell>
          <cell r="F46">
            <v>2017</v>
          </cell>
          <cell r="G46">
            <v>4.2500000000000003E-2</v>
          </cell>
          <cell r="H46">
            <v>1636</v>
          </cell>
          <cell r="I46">
            <v>2016</v>
          </cell>
          <cell r="J46">
            <v>0</v>
          </cell>
          <cell r="K46" t="str">
            <v>Y</v>
          </cell>
          <cell r="L46" t="str">
            <v>Y</v>
          </cell>
          <cell r="M46" t="str">
            <v>Y</v>
          </cell>
          <cell r="N46">
            <v>108680.64759999998</v>
          </cell>
          <cell r="P46">
            <v>0</v>
          </cell>
          <cell r="Q46">
            <v>6320</v>
          </cell>
          <cell r="R46">
            <v>2017</v>
          </cell>
          <cell r="S46">
            <v>0</v>
          </cell>
          <cell r="W46" t="str">
            <v>Academic</v>
          </cell>
          <cell r="X46" t="str">
            <v>Custom 2</v>
          </cell>
          <cell r="Y46" t="str">
            <v>Custom 1</v>
          </cell>
          <cell r="Z46" t="str">
            <v>Small</v>
          </cell>
          <cell r="AA46">
            <v>5485.9803250000004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5485.9803250000004</v>
          </cell>
          <cell r="AH46">
            <v>134567.870325</v>
          </cell>
          <cell r="AI46">
            <v>1636</v>
          </cell>
          <cell r="AJ46">
            <v>5774.6787999999997</v>
          </cell>
          <cell r="AK46">
            <v>15859.028799999998</v>
          </cell>
          <cell r="AL46">
            <v>83552.201199999981</v>
          </cell>
          <cell r="AM46">
            <v>3494.7388000000001</v>
          </cell>
          <cell r="AN46">
            <v>5774.6787999999997</v>
          </cell>
          <cell r="AO46">
            <v>4</v>
          </cell>
          <cell r="AP46">
            <v>35</v>
          </cell>
          <cell r="AQ46">
            <v>74550</v>
          </cell>
          <cell r="AR46">
            <v>0.7</v>
          </cell>
          <cell r="AS46">
            <v>22365.000000000004</v>
          </cell>
          <cell r="AT46">
            <v>0.7</v>
          </cell>
          <cell r="AU46">
            <v>28139.678800000002</v>
          </cell>
          <cell r="AV46">
            <v>28983.869164000003</v>
          </cell>
          <cell r="AW46">
            <v>29998.304584740003</v>
          </cell>
          <cell r="AX46">
            <v>29128.788509819999</v>
          </cell>
          <cell r="AY46">
            <v>30299.037588202013</v>
          </cell>
          <cell r="AZ46">
            <v>15859.028799999998</v>
          </cell>
          <cell r="BA46">
            <v>45</v>
          </cell>
          <cell r="BB46">
            <v>0</v>
          </cell>
          <cell r="BC46">
            <v>0</v>
          </cell>
          <cell r="BD46">
            <v>0.55000000000000004</v>
          </cell>
          <cell r="BE46">
            <v>0</v>
          </cell>
          <cell r="BF46">
            <v>0</v>
          </cell>
          <cell r="BG46">
            <v>15859.028799999998</v>
          </cell>
          <cell r="BH46">
            <v>16334.799663999998</v>
          </cell>
          <cell r="BI46">
            <v>16906.517652239996</v>
          </cell>
          <cell r="BJ46">
            <v>16416.473662319997</v>
          </cell>
          <cell r="BK46">
            <v>17076.005491703698</v>
          </cell>
          <cell r="BL46">
            <v>83552.201199999981</v>
          </cell>
          <cell r="BM46">
            <v>19</v>
          </cell>
          <cell r="BN46">
            <v>1</v>
          </cell>
          <cell r="BO46">
            <v>1</v>
          </cell>
          <cell r="BP46">
            <v>1</v>
          </cell>
          <cell r="BQ46">
            <v>24</v>
          </cell>
          <cell r="BR46">
            <v>165228</v>
          </cell>
          <cell r="BS46">
            <v>0.4</v>
          </cell>
          <cell r="BT46">
            <v>99136.8</v>
          </cell>
          <cell r="BU46">
            <v>0.39999999999999997</v>
          </cell>
          <cell r="BV46">
            <v>182689.0012</v>
          </cell>
          <cell r="BW46">
            <v>188169.67123599999</v>
          </cell>
          <cell r="BX46">
            <v>194755.60972925997</v>
          </cell>
          <cell r="BY46">
            <v>199459.85151015999</v>
          </cell>
          <cell r="BZ46">
            <v>218827.4030917965</v>
          </cell>
          <cell r="CA46">
            <v>72048.442399999985</v>
          </cell>
          <cell r="CB46">
            <v>12</v>
          </cell>
          <cell r="CC46">
            <v>75474</v>
          </cell>
          <cell r="CD46">
            <v>0.4</v>
          </cell>
          <cell r="CE46">
            <v>45284.4</v>
          </cell>
          <cell r="CF46">
            <v>0.39999999999999997</v>
          </cell>
          <cell r="CG46">
            <v>117332.84239999999</v>
          </cell>
          <cell r="CH46">
            <v>1969</v>
          </cell>
          <cell r="CI46">
            <v>125</v>
          </cell>
          <cell r="CJ46">
            <v>0.03</v>
          </cell>
          <cell r="CK46">
            <v>3872.4566999999997</v>
          </cell>
          <cell r="CL46">
            <v>138440.32702500001</v>
          </cell>
          <cell r="CM46">
            <v>142593.53683575001</v>
          </cell>
          <cell r="CN46">
            <v>147584.31062500126</v>
          </cell>
          <cell r="CO46">
            <v>144019.4722041075</v>
          </cell>
          <cell r="CP46">
            <v>150550.75526856378</v>
          </cell>
          <cell r="CQ46">
            <v>1</v>
          </cell>
          <cell r="CR46">
            <v>20</v>
          </cell>
          <cell r="CS46">
            <v>0.3</v>
          </cell>
          <cell r="CT46">
            <v>490.79999999999995</v>
          </cell>
          <cell r="CU46">
            <v>2126.8000000000002</v>
          </cell>
          <cell r="CV46">
            <v>2190.6040000000003</v>
          </cell>
          <cell r="CW46">
            <v>2267.2751400000002</v>
          </cell>
          <cell r="CX46">
            <v>2201.5570200000002</v>
          </cell>
          <cell r="CY46">
            <v>2290.0045732784997</v>
          </cell>
          <cell r="CZ46">
            <v>3494.7388000000001</v>
          </cell>
          <cell r="DA46" t="str">
            <v>Y</v>
          </cell>
          <cell r="DB46">
            <v>0</v>
          </cell>
          <cell r="DC46">
            <v>0</v>
          </cell>
          <cell r="DD46">
            <v>10159.738799999999</v>
          </cell>
          <cell r="DE46">
            <v>10464.530964</v>
          </cell>
          <cell r="DF46">
            <v>10830.789547739998</v>
          </cell>
          <cell r="DG46" t="str">
            <v>Yes</v>
          </cell>
          <cell r="DH46">
            <v>6665</v>
          </cell>
          <cell r="DI46">
            <v>6</v>
          </cell>
          <cell r="DJ46">
            <v>0.05</v>
          </cell>
          <cell r="DK46">
            <v>131518.31067375001</v>
          </cell>
          <cell r="DL46">
            <v>2020.46</v>
          </cell>
          <cell r="DM46">
            <v>26732.69486</v>
          </cell>
          <cell r="DN46">
            <v>15066.077359999997</v>
          </cell>
          <cell r="DO46">
            <v>173554.55114</v>
          </cell>
          <cell r="DP46">
            <v>9651.7518599999985</v>
          </cell>
          <cell r="DQ46">
            <v>358543.84589375003</v>
          </cell>
          <cell r="DR46">
            <v>369300.16127056256</v>
          </cell>
          <cell r="DS46">
            <v>382225.66691503214</v>
          </cell>
          <cell r="DT46">
            <v>381606.14017688716</v>
          </cell>
          <cell r="DU46">
            <v>408380.29578322027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</row>
        <row r="47">
          <cell r="D47">
            <v>2000321630</v>
          </cell>
          <cell r="E47">
            <v>52509.3</v>
          </cell>
          <cell r="F47">
            <v>2017</v>
          </cell>
          <cell r="G47">
            <v>4.2500000000000003E-2</v>
          </cell>
          <cell r="H47">
            <v>0</v>
          </cell>
          <cell r="I47" t="str">
            <v>-</v>
          </cell>
          <cell r="J47">
            <v>0</v>
          </cell>
          <cell r="K47" t="str">
            <v>Y</v>
          </cell>
          <cell r="L47" t="str">
            <v>Y</v>
          </cell>
          <cell r="M47" t="str">
            <v>Y</v>
          </cell>
          <cell r="N47">
            <v>87411.730399999986</v>
          </cell>
          <cell r="P47">
            <v>0</v>
          </cell>
          <cell r="Q47">
            <v>6324</v>
          </cell>
          <cell r="R47">
            <v>2017</v>
          </cell>
          <cell r="S47">
            <v>0</v>
          </cell>
          <cell r="W47" t="str">
            <v>Academic</v>
          </cell>
          <cell r="X47" t="str">
            <v>Custom 1</v>
          </cell>
          <cell r="Y47" t="str">
            <v>Large</v>
          </cell>
          <cell r="Z47" t="str">
            <v>Small</v>
          </cell>
          <cell r="AA47">
            <v>2231.6452500000005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2231.6452500000005</v>
          </cell>
          <cell r="AH47">
            <v>54740.945250000004</v>
          </cell>
          <cell r="AI47">
            <v>0</v>
          </cell>
          <cell r="AJ47">
            <v>7454.8191999999999</v>
          </cell>
          <cell r="AK47">
            <v>382.32839999999999</v>
          </cell>
          <cell r="AL47">
            <v>79574.582799999989</v>
          </cell>
          <cell r="AM47">
            <v>0</v>
          </cell>
          <cell r="AN47">
            <v>7454.8191999999999</v>
          </cell>
          <cell r="AO47">
            <v>5</v>
          </cell>
          <cell r="AP47">
            <v>34</v>
          </cell>
          <cell r="AQ47">
            <v>66361</v>
          </cell>
          <cell r="AR47">
            <v>0.7</v>
          </cell>
          <cell r="AS47">
            <v>19908.300000000003</v>
          </cell>
          <cell r="AT47">
            <v>0.7</v>
          </cell>
          <cell r="AU47">
            <v>27363.119200000001</v>
          </cell>
          <cell r="AV47">
            <v>28184.012776000003</v>
          </cell>
          <cell r="AW47">
            <v>29170.453223160002</v>
          </cell>
          <cell r="AX47">
            <v>28324.932839879999</v>
          </cell>
          <cell r="AY47">
            <v>29462.887016722172</v>
          </cell>
          <cell r="AZ47">
            <v>382.32839999999999</v>
          </cell>
          <cell r="BA47">
            <v>1</v>
          </cell>
          <cell r="BB47">
            <v>44</v>
          </cell>
          <cell r="BC47">
            <v>34904</v>
          </cell>
          <cell r="BD47">
            <v>0.8</v>
          </cell>
          <cell r="BE47">
            <v>6980.7999999999984</v>
          </cell>
          <cell r="BF47">
            <v>0.8</v>
          </cell>
          <cell r="BG47">
            <v>7363.1283999999987</v>
          </cell>
          <cell r="BH47">
            <v>7584.0222519999988</v>
          </cell>
          <cell r="BI47">
            <v>7849.4630308199985</v>
          </cell>
          <cell r="BJ47">
            <v>7621.9423632599983</v>
          </cell>
          <cell r="BK47">
            <v>7928.1538977039672</v>
          </cell>
          <cell r="BL47">
            <v>79574.582799999989</v>
          </cell>
          <cell r="BM47">
            <v>20</v>
          </cell>
          <cell r="BN47">
            <v>0</v>
          </cell>
          <cell r="BO47">
            <v>1</v>
          </cell>
          <cell r="BP47">
            <v>0</v>
          </cell>
          <cell r="BQ47">
            <v>25</v>
          </cell>
          <cell r="BR47">
            <v>145365</v>
          </cell>
          <cell r="BS47">
            <v>0.4</v>
          </cell>
          <cell r="BT47">
            <v>87219</v>
          </cell>
          <cell r="BU47">
            <v>0.4</v>
          </cell>
          <cell r="BV47">
            <v>166793.58279999997</v>
          </cell>
          <cell r="BW47">
            <v>171797.39028399996</v>
          </cell>
          <cell r="BX47">
            <v>177810.29894393994</v>
          </cell>
          <cell r="BY47">
            <v>182105.23370103998</v>
          </cell>
          <cell r="BZ47">
            <v>199787.65189341098</v>
          </cell>
          <cell r="CA47">
            <v>75827.296799999982</v>
          </cell>
          <cell r="CB47">
            <v>11</v>
          </cell>
          <cell r="CC47">
            <v>55303</v>
          </cell>
          <cell r="CD47">
            <v>0.4</v>
          </cell>
          <cell r="CE47">
            <v>33181.799999999996</v>
          </cell>
          <cell r="CF47">
            <v>0.40000000000000008</v>
          </cell>
          <cell r="CG47">
            <v>109009.09679999997</v>
          </cell>
          <cell r="CH47">
            <v>1969</v>
          </cell>
          <cell r="CI47">
            <v>125</v>
          </cell>
          <cell r="CJ47">
            <v>0.03</v>
          </cell>
          <cell r="CK47">
            <v>1575.279</v>
          </cell>
          <cell r="CL47">
            <v>56316.224250000007</v>
          </cell>
          <cell r="CM47">
            <v>58005.710977500006</v>
          </cell>
          <cell r="CN47">
            <v>60035.910861712502</v>
          </cell>
          <cell r="CO47">
            <v>58585.768087275006</v>
          </cell>
          <cell r="CP47">
            <v>61242.632670032923</v>
          </cell>
          <cell r="CR47">
            <v>21</v>
          </cell>
          <cell r="CS47">
            <v>0.3</v>
          </cell>
          <cell r="CT47">
            <v>5000</v>
          </cell>
          <cell r="CU47">
            <v>5000</v>
          </cell>
          <cell r="CV47">
            <v>5150</v>
          </cell>
          <cell r="CW47">
            <v>5330.25</v>
          </cell>
          <cell r="CX47">
            <v>5175.7499999999991</v>
          </cell>
          <cell r="CY47">
            <v>5383.6857562499981</v>
          </cell>
          <cell r="CZ47">
            <v>0</v>
          </cell>
          <cell r="DA47" t="str">
            <v>N</v>
          </cell>
          <cell r="DB47">
            <v>3143</v>
          </cell>
          <cell r="DC47">
            <v>3143</v>
          </cell>
          <cell r="DD47">
            <v>9808</v>
          </cell>
          <cell r="DE47">
            <v>10102.24</v>
          </cell>
          <cell r="DF47">
            <v>10455.818399999998</v>
          </cell>
          <cell r="DG47" t="str">
            <v>Yes</v>
          </cell>
          <cell r="DH47">
            <v>6665</v>
          </cell>
          <cell r="DI47">
            <v>4</v>
          </cell>
          <cell r="DJ47">
            <v>0.04</v>
          </cell>
          <cell r="DK47">
            <v>54063.575280000005</v>
          </cell>
          <cell r="DL47">
            <v>0</v>
          </cell>
          <cell r="DM47">
            <v>26268.594432000002</v>
          </cell>
          <cell r="DN47">
            <v>7068.6032639999985</v>
          </cell>
          <cell r="DO47">
            <v>160121.83948799997</v>
          </cell>
          <cell r="DP47">
            <v>0</v>
          </cell>
          <cell r="DQ47">
            <v>247522.61246399998</v>
          </cell>
          <cell r="DR47">
            <v>254948.29083791998</v>
          </cell>
          <cell r="DS47">
            <v>263871.48101724719</v>
          </cell>
          <cell r="DT47">
            <v>265572.36191179679</v>
          </cell>
          <cell r="DU47">
            <v>286484.47245875525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</row>
        <row r="48">
          <cell r="D48">
            <v>3000175681</v>
          </cell>
          <cell r="E48">
            <v>27154.880000000001</v>
          </cell>
          <cell r="F48">
            <v>2017</v>
          </cell>
          <cell r="G48">
            <v>4.2500000000000003E-2</v>
          </cell>
          <cell r="H48">
            <v>7232</v>
          </cell>
          <cell r="I48">
            <v>2017</v>
          </cell>
          <cell r="J48">
            <v>4.2500000000000003E-2</v>
          </cell>
          <cell r="K48" t="str">
            <v>Y</v>
          </cell>
          <cell r="L48" t="str">
            <v>Y</v>
          </cell>
          <cell r="M48" t="str">
            <v>Y</v>
          </cell>
          <cell r="N48">
            <v>16153.6672</v>
          </cell>
          <cell r="P48">
            <v>0</v>
          </cell>
          <cell r="Q48">
            <v>6387</v>
          </cell>
          <cell r="R48">
            <v>2017</v>
          </cell>
          <cell r="S48">
            <v>0</v>
          </cell>
          <cell r="W48" t="str">
            <v>Academic</v>
          </cell>
          <cell r="X48" t="str">
            <v>Large</v>
          </cell>
          <cell r="Y48" t="str">
            <v>Large</v>
          </cell>
          <cell r="Z48" t="str">
            <v>Small</v>
          </cell>
          <cell r="AA48">
            <v>1154.0824000000002</v>
          </cell>
          <cell r="AB48">
            <v>307.36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1461.4424000000004</v>
          </cell>
          <cell r="AH48">
            <v>28308.9624</v>
          </cell>
          <cell r="AI48">
            <v>7539.36</v>
          </cell>
          <cell r="AJ48">
            <v>5400.5347999999994</v>
          </cell>
          <cell r="AK48">
            <v>1414.732</v>
          </cell>
          <cell r="AL48">
            <v>9338.4004000000004</v>
          </cell>
          <cell r="AM48">
            <v>0</v>
          </cell>
          <cell r="AN48">
            <v>5400.5347999999994</v>
          </cell>
          <cell r="AO48">
            <v>3</v>
          </cell>
          <cell r="AP48">
            <v>36</v>
          </cell>
          <cell r="AQ48">
            <v>69735</v>
          </cell>
          <cell r="AR48">
            <v>0.7</v>
          </cell>
          <cell r="AS48">
            <v>20920.500000000004</v>
          </cell>
          <cell r="AT48">
            <v>0.7</v>
          </cell>
          <cell r="AU48">
            <v>26321.034800000001</v>
          </cell>
          <cell r="AV48">
            <v>27110.665844000003</v>
          </cell>
          <cell r="AW48">
            <v>28059.53914854</v>
          </cell>
          <cell r="AX48">
            <v>27246.219173220001</v>
          </cell>
          <cell r="AY48">
            <v>28340.836028504109</v>
          </cell>
          <cell r="AZ48">
            <v>1414.732</v>
          </cell>
          <cell r="BA48">
            <v>3</v>
          </cell>
          <cell r="BB48">
            <v>42</v>
          </cell>
          <cell r="BC48">
            <v>33439</v>
          </cell>
          <cell r="BD48">
            <v>0.8</v>
          </cell>
          <cell r="BE48">
            <v>6687.7999999999984</v>
          </cell>
          <cell r="BF48">
            <v>0.8</v>
          </cell>
          <cell r="BG48">
            <v>8102.5319999999983</v>
          </cell>
          <cell r="BH48">
            <v>8345.6079599999994</v>
          </cell>
          <cell r="BI48">
            <v>8637.7042385999994</v>
          </cell>
          <cell r="BJ48">
            <v>8387.3359997999978</v>
          </cell>
          <cell r="BK48">
            <v>8724.2972235919624</v>
          </cell>
          <cell r="BL48">
            <v>9338.4004000000004</v>
          </cell>
          <cell r="BM48">
            <v>1</v>
          </cell>
          <cell r="BN48">
            <v>0</v>
          </cell>
          <cell r="BO48">
            <v>0</v>
          </cell>
          <cell r="BP48">
            <v>0</v>
          </cell>
          <cell r="BQ48">
            <v>45</v>
          </cell>
          <cell r="BR48">
            <v>260873</v>
          </cell>
          <cell r="BS48">
            <v>0.5</v>
          </cell>
          <cell r="BT48">
            <v>130436.5</v>
          </cell>
          <cell r="BU48">
            <v>0.5</v>
          </cell>
          <cell r="BV48">
            <v>139774.90040000001</v>
          </cell>
          <cell r="BW48">
            <v>143968.14741200002</v>
          </cell>
          <cell r="BX48">
            <v>149007.03257142002</v>
          </cell>
          <cell r="BY48">
            <v>152606.23625672003</v>
          </cell>
          <cell r="BZ48">
            <v>167424.30179724755</v>
          </cell>
          <cell r="CA48">
            <v>9338.4004000000004</v>
          </cell>
          <cell r="CB48">
            <v>30</v>
          </cell>
          <cell r="CC48">
            <v>164597</v>
          </cell>
          <cell r="CD48">
            <v>0.5</v>
          </cell>
          <cell r="CE48">
            <v>82298.5</v>
          </cell>
          <cell r="CF48">
            <v>0.5</v>
          </cell>
          <cell r="CG48">
            <v>91636.900399999999</v>
          </cell>
          <cell r="CH48">
            <v>1969</v>
          </cell>
          <cell r="CI48">
            <v>125</v>
          </cell>
          <cell r="CJ48">
            <v>0.03</v>
          </cell>
          <cell r="CK48">
            <v>814.64639999999997</v>
          </cell>
          <cell r="CL48">
            <v>29123.608800000002</v>
          </cell>
          <cell r="CM48">
            <v>29997.317064000003</v>
          </cell>
          <cell r="CN48">
            <v>31047.223161239999</v>
          </cell>
          <cell r="CO48">
            <v>30297.290234640004</v>
          </cell>
          <cell r="CP48">
            <v>31671.272346780926</v>
          </cell>
          <cell r="CQ48">
            <v>21</v>
          </cell>
          <cell r="CR48">
            <v>0</v>
          </cell>
          <cell r="CS48">
            <v>0</v>
          </cell>
          <cell r="CT48">
            <v>0</v>
          </cell>
          <cell r="CU48">
            <v>7539.36</v>
          </cell>
          <cell r="CV48">
            <v>7765.5407999999998</v>
          </cell>
          <cell r="CW48">
            <v>8037.3347279999989</v>
          </cell>
          <cell r="CX48">
            <v>7804.3685039999991</v>
          </cell>
          <cell r="CY48">
            <v>8117.9090086481974</v>
          </cell>
          <cell r="CZ48">
            <v>0</v>
          </cell>
          <cell r="DA48" t="str">
            <v>N</v>
          </cell>
          <cell r="DB48">
            <v>2095</v>
          </cell>
          <cell r="DC48">
            <v>2095</v>
          </cell>
          <cell r="DD48">
            <v>8760</v>
          </cell>
          <cell r="DE48">
            <v>9022.8000000000011</v>
          </cell>
          <cell r="DF48">
            <v>9338.598</v>
          </cell>
          <cell r="DG48" t="str">
            <v>Yes</v>
          </cell>
          <cell r="DH48">
            <v>6665</v>
          </cell>
          <cell r="DI48">
            <v>5</v>
          </cell>
          <cell r="DJ48">
            <v>0.05</v>
          </cell>
          <cell r="DK48">
            <v>27667.428360000002</v>
          </cell>
          <cell r="DL48">
            <v>7162.3919999999989</v>
          </cell>
          <cell r="DM48">
            <v>25004.983059999999</v>
          </cell>
          <cell r="DN48">
            <v>7697.4053999999978</v>
          </cell>
          <cell r="DO48">
            <v>132786.15538000001</v>
          </cell>
          <cell r="DP48">
            <v>0</v>
          </cell>
          <cell r="DQ48">
            <v>200318.36420000001</v>
          </cell>
          <cell r="DR48">
            <v>206327.91512600001</v>
          </cell>
          <cell r="DS48">
            <v>213549.39215540999</v>
          </cell>
          <cell r="DT48">
            <v>215024.37765996103</v>
          </cell>
          <cell r="DU48">
            <v>232064.68558453408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</row>
        <row r="49">
          <cell r="D49">
            <v>2000157688</v>
          </cell>
          <cell r="E49">
            <v>128253</v>
          </cell>
          <cell r="F49">
            <v>2017</v>
          </cell>
          <cell r="G49">
            <v>4.2500000000000003E-2</v>
          </cell>
          <cell r="H49">
            <v>0</v>
          </cell>
          <cell r="I49" t="str">
            <v>-</v>
          </cell>
          <cell r="J49">
            <v>0</v>
          </cell>
          <cell r="K49" t="str">
            <v>Y</v>
          </cell>
          <cell r="L49" t="str">
            <v>Y</v>
          </cell>
          <cell r="M49" t="str">
            <v>Y</v>
          </cell>
          <cell r="N49">
            <v>119156.21058559194</v>
          </cell>
          <cell r="P49">
            <v>0</v>
          </cell>
          <cell r="Q49">
            <v>6388</v>
          </cell>
          <cell r="R49">
            <v>2017</v>
          </cell>
          <cell r="S49">
            <v>0</v>
          </cell>
          <cell r="W49" t="str">
            <v>Academic</v>
          </cell>
          <cell r="X49" t="str">
            <v>Large</v>
          </cell>
          <cell r="Y49" t="str">
            <v>Large</v>
          </cell>
          <cell r="Z49" t="str">
            <v>Small</v>
          </cell>
          <cell r="AA49">
            <v>5450.7525000000005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5450.7525000000005</v>
          </cell>
          <cell r="AH49">
            <v>133703.7525</v>
          </cell>
          <cell r="AI49">
            <v>0</v>
          </cell>
          <cell r="AJ49">
            <v>665.27480000000003</v>
          </cell>
          <cell r="AK49">
            <v>15883.581999999999</v>
          </cell>
          <cell r="AL49">
            <v>100712.35448958594</v>
          </cell>
          <cell r="AM49">
            <v>1894.9992960059999</v>
          </cell>
          <cell r="AN49">
            <v>665.27480000000003</v>
          </cell>
          <cell r="AO49">
            <v>1</v>
          </cell>
          <cell r="AP49">
            <v>38</v>
          </cell>
          <cell r="AQ49">
            <v>76311</v>
          </cell>
          <cell r="AR49">
            <v>0.7</v>
          </cell>
          <cell r="AS49">
            <v>22893.300000000003</v>
          </cell>
          <cell r="AT49">
            <v>0.7</v>
          </cell>
          <cell r="AU49">
            <v>23558.574800000002</v>
          </cell>
          <cell r="AV49">
            <v>24265.332044000002</v>
          </cell>
          <cell r="AW49">
            <v>25114.618665540002</v>
          </cell>
          <cell r="AX49">
            <v>24386.658704220001</v>
          </cell>
          <cell r="AY49">
            <v>25366.392717662035</v>
          </cell>
          <cell r="AZ49">
            <v>15883.581999999999</v>
          </cell>
          <cell r="BA49">
            <v>45</v>
          </cell>
          <cell r="BB49">
            <v>0</v>
          </cell>
          <cell r="BC49">
            <v>0</v>
          </cell>
          <cell r="BD49">
            <v>0.55000000000000004</v>
          </cell>
          <cell r="BE49">
            <v>0</v>
          </cell>
          <cell r="BF49">
            <v>0</v>
          </cell>
          <cell r="BG49">
            <v>15883.581999999999</v>
          </cell>
          <cell r="BH49">
            <v>16360.089459999999</v>
          </cell>
          <cell r="BI49">
            <v>16932.692591099996</v>
          </cell>
          <cell r="BJ49">
            <v>16441.889907299996</v>
          </cell>
          <cell r="BK49">
            <v>17102.442834325768</v>
          </cell>
          <cell r="BL49">
            <v>100712.35448958594</v>
          </cell>
          <cell r="BM49">
            <v>23</v>
          </cell>
          <cell r="BN49">
            <v>10</v>
          </cell>
          <cell r="BO49">
            <v>1</v>
          </cell>
          <cell r="BP49">
            <v>1</v>
          </cell>
          <cell r="BQ49">
            <v>11</v>
          </cell>
          <cell r="BR49">
            <v>60533</v>
          </cell>
          <cell r="BS49">
            <v>0.4</v>
          </cell>
          <cell r="BT49">
            <v>36319.799999999996</v>
          </cell>
          <cell r="BU49">
            <v>0.40000000000000008</v>
          </cell>
          <cell r="BV49">
            <v>137032.15448958593</v>
          </cell>
          <cell r="BW49">
            <v>141143.11912427351</v>
          </cell>
          <cell r="BX49">
            <v>146083.12829362307</v>
          </cell>
          <cell r="BY49">
            <v>149611.70627172993</v>
          </cell>
          <cell r="BZ49">
            <v>164139.0029507149</v>
          </cell>
          <cell r="CA49">
            <v>68960.585199999987</v>
          </cell>
          <cell r="CB49">
            <v>8</v>
          </cell>
          <cell r="CC49">
            <v>40613</v>
          </cell>
          <cell r="CD49">
            <v>0.35</v>
          </cell>
          <cell r="CE49">
            <v>26398.45</v>
          </cell>
          <cell r="CF49">
            <v>0.35</v>
          </cell>
          <cell r="CG49">
            <v>95359.035199999984</v>
          </cell>
          <cell r="CH49">
            <v>1969</v>
          </cell>
          <cell r="CI49">
            <v>125</v>
          </cell>
          <cell r="CJ49">
            <v>0.03</v>
          </cell>
          <cell r="CK49">
            <v>3847.5899999999997</v>
          </cell>
          <cell r="CL49">
            <v>137551.3425</v>
          </cell>
          <cell r="CM49">
            <v>141677.88277500001</v>
          </cell>
          <cell r="CN49">
            <v>146636.608672125</v>
          </cell>
          <cell r="CO49">
            <v>143094.66160275001</v>
          </cell>
          <cell r="CP49">
            <v>149584.00450643472</v>
          </cell>
          <cell r="CR49">
            <v>21</v>
          </cell>
          <cell r="CS49">
            <v>0.3</v>
          </cell>
          <cell r="CT49">
            <v>5000</v>
          </cell>
          <cell r="CU49">
            <v>5000</v>
          </cell>
          <cell r="CV49">
            <v>5150</v>
          </cell>
          <cell r="CW49">
            <v>5330.25</v>
          </cell>
          <cell r="CX49">
            <v>5175.7499999999991</v>
          </cell>
          <cell r="CY49">
            <v>5383.6857562499981</v>
          </cell>
          <cell r="CZ49">
            <v>1894.9992960059999</v>
          </cell>
          <cell r="DA49" t="str">
            <v>Y</v>
          </cell>
          <cell r="DB49">
            <v>0</v>
          </cell>
          <cell r="DC49">
            <v>0</v>
          </cell>
          <cell r="DD49">
            <v>1894.9992960059999</v>
          </cell>
          <cell r="DE49">
            <v>1951.84927488618</v>
          </cell>
          <cell r="DF49">
            <v>2020.1639995071962</v>
          </cell>
          <cell r="DG49" t="str">
            <v>No</v>
          </cell>
          <cell r="DH49">
            <v>0</v>
          </cell>
          <cell r="DI49">
            <v>5</v>
          </cell>
          <cell r="DJ49">
            <v>0.05</v>
          </cell>
          <cell r="DK49">
            <v>130673.775375</v>
          </cell>
          <cell r="DL49">
            <v>0</v>
          </cell>
          <cell r="DM49">
            <v>22380.646060000003</v>
          </cell>
          <cell r="DN49">
            <v>15089.402899999997</v>
          </cell>
          <cell r="DO49">
            <v>130180.54676510663</v>
          </cell>
          <cell r="DP49">
            <v>1800.2493312056997</v>
          </cell>
          <cell r="DQ49">
            <v>300124.6204313123</v>
          </cell>
          <cell r="DR49">
            <v>309128.35904425173</v>
          </cell>
          <cell r="DS49">
            <v>319947.85161080048</v>
          </cell>
          <cell r="DT49">
            <v>318712.42747284175</v>
          </cell>
          <cell r="DU49">
            <v>340301.40665821231</v>
          </cell>
          <cell r="DV49">
            <v>14030.4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</row>
        <row r="50">
          <cell r="D50">
            <v>2000010902</v>
          </cell>
          <cell r="E50">
            <v>126594.32</v>
          </cell>
          <cell r="F50">
            <v>2017</v>
          </cell>
          <cell r="G50">
            <v>4.2500000000000003E-2</v>
          </cell>
          <cell r="H50">
            <v>0</v>
          </cell>
          <cell r="I50" t="str">
            <v>-</v>
          </cell>
          <cell r="J50">
            <v>0</v>
          </cell>
          <cell r="K50" t="str">
            <v>Y</v>
          </cell>
          <cell r="L50" t="str">
            <v>Y</v>
          </cell>
          <cell r="M50" t="str">
            <v>Y</v>
          </cell>
          <cell r="N50">
            <v>28712.044399999999</v>
          </cell>
          <cell r="P50">
            <v>0</v>
          </cell>
          <cell r="Q50">
            <v>6405</v>
          </cell>
          <cell r="R50">
            <v>2017</v>
          </cell>
          <cell r="S50">
            <v>0</v>
          </cell>
          <cell r="W50" t="str">
            <v>Academic</v>
          </cell>
          <cell r="X50" t="str">
            <v>Medium</v>
          </cell>
          <cell r="Y50" t="str">
            <v>Medium</v>
          </cell>
          <cell r="Z50" t="str">
            <v>Small</v>
          </cell>
          <cell r="AA50">
            <v>5380.258600000001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5380.258600000001</v>
          </cell>
          <cell r="AH50">
            <v>131974.57860000001</v>
          </cell>
          <cell r="AI50">
            <v>0</v>
          </cell>
          <cell r="AJ50">
            <v>1024.2192</v>
          </cell>
          <cell r="AK50">
            <v>3619.8432000000003</v>
          </cell>
          <cell r="AL50">
            <v>22669.6188</v>
          </cell>
          <cell r="AM50">
            <v>1398.3632</v>
          </cell>
          <cell r="AN50">
            <v>1024.2192</v>
          </cell>
          <cell r="AO50">
            <v>1</v>
          </cell>
          <cell r="AP50">
            <v>38</v>
          </cell>
          <cell r="AQ50">
            <v>69534</v>
          </cell>
          <cell r="AR50">
            <v>0.75</v>
          </cell>
          <cell r="AS50">
            <v>17383.5</v>
          </cell>
          <cell r="AT50">
            <v>0.75</v>
          </cell>
          <cell r="AU50">
            <v>18407.7192</v>
          </cell>
          <cell r="AV50">
            <v>18959.950776000001</v>
          </cell>
          <cell r="AW50">
            <v>19623.549053160001</v>
          </cell>
          <cell r="AX50">
            <v>19054.750529879999</v>
          </cell>
          <cell r="AY50">
            <v>19820.275132417926</v>
          </cell>
          <cell r="AZ50">
            <v>3619.8432000000003</v>
          </cell>
          <cell r="BA50">
            <v>6</v>
          </cell>
          <cell r="BB50">
            <v>39</v>
          </cell>
          <cell r="BC50">
            <v>30229</v>
          </cell>
          <cell r="BD50">
            <v>0.75</v>
          </cell>
          <cell r="BE50">
            <v>7557.25</v>
          </cell>
          <cell r="BF50">
            <v>0.75</v>
          </cell>
          <cell r="BG50">
            <v>11177.093199999999</v>
          </cell>
          <cell r="BH50">
            <v>11512.405996</v>
          </cell>
          <cell r="BI50">
            <v>11915.340205859999</v>
          </cell>
          <cell r="BJ50">
            <v>11569.968025979999</v>
          </cell>
          <cell r="BK50">
            <v>12034.791491423743</v>
          </cell>
          <cell r="BL50">
            <v>22669.6188</v>
          </cell>
          <cell r="BM50">
            <v>6</v>
          </cell>
          <cell r="BN50">
            <v>0</v>
          </cell>
          <cell r="BO50">
            <v>0</v>
          </cell>
          <cell r="BP50">
            <v>0</v>
          </cell>
          <cell r="BQ50">
            <v>40</v>
          </cell>
          <cell r="BR50">
            <v>193181</v>
          </cell>
          <cell r="BS50">
            <v>0.55000000000000004</v>
          </cell>
          <cell r="BT50">
            <v>86931.45</v>
          </cell>
          <cell r="BU50">
            <v>0.55000000000000004</v>
          </cell>
          <cell r="BV50">
            <v>109601.06879999999</v>
          </cell>
          <cell r="BW50">
            <v>112889.10086399999</v>
          </cell>
          <cell r="BX50">
            <v>116840.21939423999</v>
          </cell>
          <cell r="BY50">
            <v>119662.44691584</v>
          </cell>
          <cell r="BZ50">
            <v>131281.67051136805</v>
          </cell>
          <cell r="CA50">
            <v>22669.6188</v>
          </cell>
          <cell r="CB50">
            <v>25</v>
          </cell>
          <cell r="CC50">
            <v>113155</v>
          </cell>
          <cell r="CD50">
            <v>0.55000000000000004</v>
          </cell>
          <cell r="CE50">
            <v>50919.749999999993</v>
          </cell>
          <cell r="CF50">
            <v>0.55000000000000004</v>
          </cell>
          <cell r="CG50">
            <v>73589.368799999997</v>
          </cell>
          <cell r="CH50">
            <v>1969</v>
          </cell>
          <cell r="CI50">
            <v>125</v>
          </cell>
          <cell r="CJ50">
            <v>0.03</v>
          </cell>
          <cell r="CK50">
            <v>3797.8296</v>
          </cell>
          <cell r="CL50">
            <v>135772.40820000001</v>
          </cell>
          <cell r="CM50">
            <v>139845.58044600001</v>
          </cell>
          <cell r="CN50">
            <v>144740.17576161001</v>
          </cell>
          <cell r="CO50">
            <v>141244.03625046002</v>
          </cell>
          <cell r="CP50">
            <v>147649.45329441837</v>
          </cell>
          <cell r="CR50">
            <v>21</v>
          </cell>
          <cell r="CS50">
            <v>0.3</v>
          </cell>
          <cell r="CT50">
            <v>5000</v>
          </cell>
          <cell r="CU50">
            <v>5000</v>
          </cell>
          <cell r="CV50">
            <v>5150</v>
          </cell>
          <cell r="CW50">
            <v>5330.25</v>
          </cell>
          <cell r="CX50">
            <v>5175.7499999999991</v>
          </cell>
          <cell r="CY50">
            <v>5383.6857562499981</v>
          </cell>
          <cell r="CZ50">
            <v>1398.3632</v>
          </cell>
          <cell r="DA50" t="str">
            <v>Y</v>
          </cell>
          <cell r="DB50">
            <v>0</v>
          </cell>
          <cell r="DC50">
            <v>0</v>
          </cell>
          <cell r="DD50">
            <v>1398.3632</v>
          </cell>
          <cell r="DE50">
            <v>1440.3140960000001</v>
          </cell>
          <cell r="DF50">
            <v>1490.7250893599999</v>
          </cell>
          <cell r="DG50" t="str">
            <v>No</v>
          </cell>
          <cell r="DH50">
            <v>0</v>
          </cell>
          <cell r="DI50">
            <v>5</v>
          </cell>
          <cell r="DJ50">
            <v>0.05</v>
          </cell>
          <cell r="DK50">
            <v>128983.78779</v>
          </cell>
          <cell r="DL50">
            <v>0</v>
          </cell>
          <cell r="DM50">
            <v>17487.33324</v>
          </cell>
          <cell r="DN50">
            <v>10618.238539999998</v>
          </cell>
          <cell r="DO50">
            <v>104121.01535999999</v>
          </cell>
          <cell r="DP50">
            <v>1328.4450399999998</v>
          </cell>
          <cell r="DQ50">
            <v>262538.81997000001</v>
          </cell>
          <cell r="DR50">
            <v>270414.98456910002</v>
          </cell>
          <cell r="DS50">
            <v>279879.50902901846</v>
          </cell>
          <cell r="DT50">
            <v>278322.94002725201</v>
          </cell>
          <cell r="DU50">
            <v>296663.06974303874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</row>
        <row r="51">
          <cell r="D51">
            <v>2000475194</v>
          </cell>
          <cell r="E51">
            <v>41753.769999999997</v>
          </cell>
          <cell r="F51">
            <v>2017</v>
          </cell>
          <cell r="G51">
            <v>4.2500000000000003E-2</v>
          </cell>
          <cell r="H51">
            <v>1570.35</v>
          </cell>
          <cell r="I51">
            <v>2017</v>
          </cell>
          <cell r="J51">
            <v>4.2500000000000003E-2</v>
          </cell>
          <cell r="K51" t="str">
            <v>Y</v>
          </cell>
          <cell r="L51" t="str">
            <v>Y</v>
          </cell>
          <cell r="M51" t="str">
            <v>Y</v>
          </cell>
          <cell r="N51">
            <v>25831.135599999998</v>
          </cell>
          <cell r="P51">
            <v>0</v>
          </cell>
          <cell r="Q51">
            <v>6957</v>
          </cell>
          <cell r="R51">
            <v>2017</v>
          </cell>
          <cell r="S51">
            <v>0</v>
          </cell>
          <cell r="W51" t="str">
            <v>Academic</v>
          </cell>
          <cell r="X51" t="str">
            <v>Medium</v>
          </cell>
          <cell r="Y51" t="str">
            <v>Large</v>
          </cell>
          <cell r="Z51" t="str">
            <v>Small</v>
          </cell>
          <cell r="AA51">
            <v>1774.5352250000001</v>
          </cell>
          <cell r="AB51">
            <v>66.739874999999998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1841.2751000000001</v>
          </cell>
          <cell r="AH51">
            <v>43528.305224999996</v>
          </cell>
          <cell r="AI51">
            <v>1637.0898749999999</v>
          </cell>
          <cell r="AJ51">
            <v>3492.4004</v>
          </cell>
          <cell r="AK51">
            <v>0</v>
          </cell>
          <cell r="AL51">
            <v>20940.371999999999</v>
          </cell>
          <cell r="AM51">
            <v>1398.3632</v>
          </cell>
          <cell r="AN51">
            <v>3492.4004</v>
          </cell>
          <cell r="AO51">
            <v>3</v>
          </cell>
          <cell r="AP51">
            <v>36</v>
          </cell>
          <cell r="AQ51">
            <v>72351</v>
          </cell>
          <cell r="AR51">
            <v>0.7</v>
          </cell>
          <cell r="AS51">
            <v>21705.300000000003</v>
          </cell>
          <cell r="AT51">
            <v>0.7</v>
          </cell>
          <cell r="AU51">
            <v>25197.700400000002</v>
          </cell>
          <cell r="AV51">
            <v>25953.631412000002</v>
          </cell>
          <cell r="AW51">
            <v>26862.008511420001</v>
          </cell>
          <cell r="AX51">
            <v>26083.399569059999</v>
          </cell>
          <cell r="AY51">
            <v>27131.30014674698</v>
          </cell>
          <cell r="AZ51">
            <v>0</v>
          </cell>
          <cell r="BA51">
            <v>0</v>
          </cell>
          <cell r="BB51">
            <v>45</v>
          </cell>
          <cell r="BC51">
            <v>35464</v>
          </cell>
          <cell r="BD51">
            <v>0.8</v>
          </cell>
          <cell r="BE51">
            <v>7092.7999999999984</v>
          </cell>
          <cell r="BF51">
            <v>0.8</v>
          </cell>
          <cell r="BG51">
            <v>7092.7999999999984</v>
          </cell>
          <cell r="BH51">
            <v>7305.5839999999989</v>
          </cell>
          <cell r="BI51">
            <v>7561.2794399999984</v>
          </cell>
          <cell r="BJ51">
            <v>7342.1119199999985</v>
          </cell>
          <cell r="BK51">
            <v>7637.081266385997</v>
          </cell>
          <cell r="BL51">
            <v>20940.371999999999</v>
          </cell>
          <cell r="BM51">
            <v>5</v>
          </cell>
          <cell r="BN51">
            <v>0</v>
          </cell>
          <cell r="BO51">
            <v>0</v>
          </cell>
          <cell r="BP51">
            <v>0</v>
          </cell>
          <cell r="BQ51">
            <v>41</v>
          </cell>
          <cell r="BR51">
            <v>239989</v>
          </cell>
          <cell r="BS51">
            <v>0.5</v>
          </cell>
          <cell r="BT51">
            <v>119994.5</v>
          </cell>
          <cell r="BU51">
            <v>0.5</v>
          </cell>
          <cell r="BV51">
            <v>140934.872</v>
          </cell>
          <cell r="BW51">
            <v>145162.91816</v>
          </cell>
          <cell r="BX51">
            <v>150243.62029559998</v>
          </cell>
          <cell r="BY51">
            <v>153872.69324960001</v>
          </cell>
          <cell r="BZ51">
            <v>168813.73176413617</v>
          </cell>
          <cell r="CA51">
            <v>20940.371999999999</v>
          </cell>
          <cell r="CB51">
            <v>26</v>
          </cell>
          <cell r="CC51">
            <v>143713</v>
          </cell>
          <cell r="CD51">
            <v>0.5</v>
          </cell>
          <cell r="CE51">
            <v>71856.5</v>
          </cell>
          <cell r="CF51">
            <v>0.5</v>
          </cell>
          <cell r="CG51">
            <v>92796.872000000003</v>
          </cell>
          <cell r="CH51">
            <v>1969</v>
          </cell>
          <cell r="CI51">
            <v>125</v>
          </cell>
          <cell r="CJ51">
            <v>0.03</v>
          </cell>
          <cell r="CK51">
            <v>1252.6130999999998</v>
          </cell>
          <cell r="CL51">
            <v>44780.918324999999</v>
          </cell>
          <cell r="CM51">
            <v>46124.345874749997</v>
          </cell>
          <cell r="CN51">
            <v>47738.69798036624</v>
          </cell>
          <cell r="CO51">
            <v>46585.589333497497</v>
          </cell>
          <cell r="CP51">
            <v>48698.245809771608</v>
          </cell>
          <cell r="CQ51">
            <v>1</v>
          </cell>
          <cell r="CR51">
            <v>20</v>
          </cell>
          <cell r="CS51">
            <v>0.3</v>
          </cell>
          <cell r="CT51">
            <v>471.10499999999996</v>
          </cell>
          <cell r="CU51">
            <v>2108.1948749999997</v>
          </cell>
          <cell r="CV51">
            <v>2171.4407212499996</v>
          </cell>
          <cell r="CW51">
            <v>2247.4411464937493</v>
          </cell>
          <cell r="CX51">
            <v>2182.2979248562492</v>
          </cell>
          <cell r="CY51">
            <v>2269.9717439873484</v>
          </cell>
          <cell r="CZ51">
            <v>1398.3632</v>
          </cell>
          <cell r="DA51" t="str">
            <v>Y</v>
          </cell>
          <cell r="DB51">
            <v>0</v>
          </cell>
          <cell r="DC51">
            <v>0</v>
          </cell>
          <cell r="DD51">
            <v>8063.3631999999998</v>
          </cell>
          <cell r="DE51">
            <v>8305.2640960000008</v>
          </cell>
          <cell r="DF51">
            <v>8595.9483393600003</v>
          </cell>
          <cell r="DG51" t="str">
            <v>Yes</v>
          </cell>
          <cell r="DH51">
            <v>6665</v>
          </cell>
          <cell r="DI51">
            <v>5</v>
          </cell>
          <cell r="DJ51">
            <v>0.05</v>
          </cell>
          <cell r="DK51">
            <v>42541.872408749994</v>
          </cell>
          <cell r="DL51">
            <v>2002.7851312499995</v>
          </cell>
          <cell r="DM51">
            <v>23937.81538</v>
          </cell>
          <cell r="DN51">
            <v>0</v>
          </cell>
          <cell r="DO51">
            <v>133888.12839999999</v>
          </cell>
          <cell r="DP51">
            <v>7660.1950399999996</v>
          </cell>
          <cell r="DQ51">
            <v>210030.79635999998</v>
          </cell>
          <cell r="DR51">
            <v>216331.72025079999</v>
          </cell>
          <cell r="DS51">
            <v>223903.33045957799</v>
          </cell>
          <cell r="DT51">
            <v>225177.78196436306</v>
          </cell>
          <cell r="DU51">
            <v>242733.737913802</v>
          </cell>
          <cell r="DV51">
            <v>0</v>
          </cell>
          <cell r="DW51">
            <v>21045.599999999999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</row>
        <row r="52">
          <cell r="D52">
            <v>2000651236</v>
          </cell>
          <cell r="E52">
            <v>52061.06</v>
          </cell>
          <cell r="F52">
            <v>2017</v>
          </cell>
          <cell r="G52">
            <v>4.2500000000000003E-2</v>
          </cell>
          <cell r="H52">
            <v>0</v>
          </cell>
          <cell r="I52" t="str">
            <v>-</v>
          </cell>
          <cell r="J52">
            <v>0</v>
          </cell>
          <cell r="K52" t="str">
            <v>Y</v>
          </cell>
          <cell r="L52" t="str">
            <v>Y</v>
          </cell>
          <cell r="M52" t="str">
            <v>Y</v>
          </cell>
          <cell r="N52">
            <v>8162.1851999999999</v>
          </cell>
          <cell r="P52">
            <v>0</v>
          </cell>
          <cell r="Q52">
            <v>7018</v>
          </cell>
          <cell r="R52">
            <v>2017</v>
          </cell>
          <cell r="S52">
            <v>0</v>
          </cell>
          <cell r="W52" t="str">
            <v>Government</v>
          </cell>
          <cell r="X52" t="str">
            <v>Medium</v>
          </cell>
          <cell r="Y52" t="str">
            <v>Medium</v>
          </cell>
          <cell r="Z52" t="str">
            <v>Medium</v>
          </cell>
          <cell r="AA52">
            <v>2212.5950499999999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2212.5950499999999</v>
          </cell>
          <cell r="AH52">
            <v>54273.655050000001</v>
          </cell>
          <cell r="AI52">
            <v>0</v>
          </cell>
          <cell r="AJ52">
            <v>0</v>
          </cell>
          <cell r="AK52">
            <v>0</v>
          </cell>
          <cell r="AL52">
            <v>8162.1851999999999</v>
          </cell>
          <cell r="AM52">
            <v>0</v>
          </cell>
          <cell r="AN52">
            <v>0</v>
          </cell>
          <cell r="AO52">
            <v>0</v>
          </cell>
          <cell r="AP52">
            <v>39</v>
          </cell>
          <cell r="AQ52">
            <v>64221</v>
          </cell>
          <cell r="AR52">
            <v>0.75</v>
          </cell>
          <cell r="AS52">
            <v>16055.25</v>
          </cell>
          <cell r="AT52">
            <v>0.75</v>
          </cell>
          <cell r="AU52">
            <v>16055.25</v>
          </cell>
          <cell r="AV52">
            <v>16536.907500000001</v>
          </cell>
          <cell r="AW52">
            <v>17115.699262499998</v>
          </cell>
          <cell r="AX52">
            <v>16619.592037499999</v>
          </cell>
          <cell r="AY52">
            <v>17287.284147606559</v>
          </cell>
          <cell r="AZ52">
            <v>0</v>
          </cell>
          <cell r="BA52">
            <v>0</v>
          </cell>
          <cell r="BB52">
            <v>45</v>
          </cell>
          <cell r="BC52">
            <v>40784</v>
          </cell>
          <cell r="BD52">
            <v>0.75</v>
          </cell>
          <cell r="BE52">
            <v>10196</v>
          </cell>
          <cell r="BF52">
            <v>0.75</v>
          </cell>
          <cell r="BG52">
            <v>10196</v>
          </cell>
          <cell r="BH52">
            <v>10501.880000000001</v>
          </cell>
          <cell r="BI52">
            <v>10869.4458</v>
          </cell>
          <cell r="BJ52">
            <v>10554.3894</v>
          </cell>
          <cell r="BK52">
            <v>10978.411994144997</v>
          </cell>
          <cell r="BL52">
            <v>8162.1851999999999</v>
          </cell>
          <cell r="BM52">
            <v>2</v>
          </cell>
          <cell r="BN52">
            <v>0</v>
          </cell>
          <cell r="BO52">
            <v>0</v>
          </cell>
          <cell r="BP52">
            <v>0</v>
          </cell>
          <cell r="BQ52">
            <v>44</v>
          </cell>
          <cell r="BR52">
            <v>204681</v>
          </cell>
          <cell r="BS52">
            <v>0.55000000000000004</v>
          </cell>
          <cell r="BT52">
            <v>92106.45</v>
          </cell>
          <cell r="BU52">
            <v>0.55000000000000004</v>
          </cell>
          <cell r="BV52">
            <v>100268.63519999999</v>
          </cell>
          <cell r="BW52">
            <v>103276.69425599999</v>
          </cell>
          <cell r="BX52">
            <v>106891.37855495999</v>
          </cell>
          <cell r="BY52">
            <v>109473.29591135999</v>
          </cell>
          <cell r="BZ52">
            <v>120103.15294435306</v>
          </cell>
          <cell r="CA52">
            <v>8162.1851999999999</v>
          </cell>
          <cell r="CB52">
            <v>29</v>
          </cell>
          <cell r="CC52">
            <v>128804</v>
          </cell>
          <cell r="CD52">
            <v>0.55000000000000004</v>
          </cell>
          <cell r="CE52">
            <v>57961.799999999996</v>
          </cell>
          <cell r="CF52">
            <v>0.55000000000000004</v>
          </cell>
          <cell r="CG52">
            <v>66123.985199999996</v>
          </cell>
          <cell r="CH52">
            <v>1969</v>
          </cell>
          <cell r="CI52">
            <v>125</v>
          </cell>
          <cell r="CJ52">
            <v>0.03</v>
          </cell>
          <cell r="CK52">
            <v>1561.8317999999999</v>
          </cell>
          <cell r="CL52">
            <v>55835.486850000001</v>
          </cell>
          <cell r="CM52">
            <v>57510.551455500005</v>
          </cell>
          <cell r="CN52">
            <v>59523.420756442501</v>
          </cell>
          <cell r="CO52">
            <v>58085.656970055003</v>
          </cell>
          <cell r="CP52">
            <v>60719.841513646992</v>
          </cell>
          <cell r="CR52">
            <v>21</v>
          </cell>
          <cell r="CS52">
            <v>0.3</v>
          </cell>
          <cell r="CT52">
            <v>5000</v>
          </cell>
          <cell r="CU52">
            <v>5000</v>
          </cell>
          <cell r="CV52">
            <v>5150</v>
          </cell>
          <cell r="CW52">
            <v>5330.25</v>
          </cell>
          <cell r="CX52">
            <v>5175.7499999999991</v>
          </cell>
          <cell r="CY52">
            <v>5383.6857562499981</v>
          </cell>
          <cell r="CZ52">
            <v>0</v>
          </cell>
          <cell r="DA52" t="str">
            <v>N</v>
          </cell>
          <cell r="DB52">
            <v>1572</v>
          </cell>
          <cell r="DC52">
            <v>1572</v>
          </cell>
          <cell r="DD52">
            <v>8237</v>
          </cell>
          <cell r="DE52">
            <v>8484.11</v>
          </cell>
          <cell r="DF52">
            <v>8781.0538500000002</v>
          </cell>
          <cell r="DG52" t="str">
            <v>Yes</v>
          </cell>
          <cell r="DH52">
            <v>6665</v>
          </cell>
          <cell r="DI52">
            <v>2</v>
          </cell>
          <cell r="DJ52">
            <v>0</v>
          </cell>
          <cell r="DK52">
            <v>55835.486850000001</v>
          </cell>
          <cell r="DL52">
            <v>0</v>
          </cell>
          <cell r="DM52">
            <v>0</v>
          </cell>
          <cell r="DN52">
            <v>0</v>
          </cell>
          <cell r="DO52">
            <v>100268.63519999999</v>
          </cell>
          <cell r="DP52">
            <v>0</v>
          </cell>
          <cell r="DQ52">
            <v>156104.12205000001</v>
          </cell>
          <cell r="DR52">
            <v>160787.2457115</v>
          </cell>
          <cell r="DS52">
            <v>166414.79931140249</v>
          </cell>
          <cell r="DT52">
            <v>167558.952881415</v>
          </cell>
          <cell r="DU52">
            <v>180822.99445800006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</row>
        <row r="53">
          <cell r="D53">
            <v>2000158742</v>
          </cell>
          <cell r="E53">
            <v>121114.61</v>
          </cell>
          <cell r="F53">
            <v>2017</v>
          </cell>
          <cell r="G53">
            <v>4.2500000000000003E-2</v>
          </cell>
          <cell r="H53">
            <v>0</v>
          </cell>
          <cell r="I53" t="str">
            <v>-</v>
          </cell>
          <cell r="J53">
            <v>0</v>
          </cell>
          <cell r="K53" t="str">
            <v>Y</v>
          </cell>
          <cell r="L53" t="str">
            <v>Y</v>
          </cell>
          <cell r="M53" t="str">
            <v>Y</v>
          </cell>
          <cell r="N53">
            <v>188455.16360000003</v>
          </cell>
          <cell r="P53">
            <v>0</v>
          </cell>
          <cell r="Q53">
            <v>7423</v>
          </cell>
          <cell r="R53">
            <v>2017</v>
          </cell>
          <cell r="S53">
            <v>0</v>
          </cell>
          <cell r="W53" t="str">
            <v>Academic</v>
          </cell>
          <cell r="X53" t="str">
            <v>Custom 1</v>
          </cell>
          <cell r="Y53" t="str">
            <v>Custom 1</v>
          </cell>
          <cell r="Z53" t="str">
            <v>Small</v>
          </cell>
          <cell r="AA53">
            <v>5147.3709250000002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5147.3709250000002</v>
          </cell>
          <cell r="AH53">
            <v>126261.980925</v>
          </cell>
          <cell r="AI53">
            <v>0</v>
          </cell>
          <cell r="AJ53">
            <v>46923.503599999996</v>
          </cell>
          <cell r="AK53">
            <v>2800.2339999999999</v>
          </cell>
          <cell r="AL53">
            <v>135935.86880000003</v>
          </cell>
          <cell r="AM53">
            <v>2795.5571999999997</v>
          </cell>
          <cell r="AN53">
            <v>46923.503599999996</v>
          </cell>
          <cell r="AO53">
            <v>39</v>
          </cell>
          <cell r="AP53">
            <v>0</v>
          </cell>
          <cell r="AQ53">
            <v>0</v>
          </cell>
          <cell r="AR53">
            <v>0.55000000000000004</v>
          </cell>
          <cell r="AS53">
            <v>0</v>
          </cell>
          <cell r="AT53">
            <v>0</v>
          </cell>
          <cell r="AU53">
            <v>46923.503599999996</v>
          </cell>
          <cell r="AV53">
            <v>48331.208707999998</v>
          </cell>
          <cell r="AW53">
            <v>50022.801012779993</v>
          </cell>
          <cell r="AX53">
            <v>48572.864751539993</v>
          </cell>
          <cell r="AY53">
            <v>50524.279592933104</v>
          </cell>
          <cell r="AZ53">
            <v>2800.2339999999999</v>
          </cell>
          <cell r="BA53">
            <v>6</v>
          </cell>
          <cell r="BB53">
            <v>39</v>
          </cell>
          <cell r="BC53">
            <v>31321</v>
          </cell>
          <cell r="BD53">
            <v>0.75</v>
          </cell>
          <cell r="BE53">
            <v>7830.25</v>
          </cell>
          <cell r="BF53">
            <v>0.75</v>
          </cell>
          <cell r="BG53">
            <v>10630.484</v>
          </cell>
          <cell r="BH53">
            <v>10949.398520000001</v>
          </cell>
          <cell r="BI53">
            <v>11332.6274682</v>
          </cell>
          <cell r="BJ53">
            <v>11004.1455126</v>
          </cell>
          <cell r="BK53">
            <v>11446.237058568702</v>
          </cell>
          <cell r="BL53">
            <v>135935.86880000003</v>
          </cell>
          <cell r="BM53">
            <v>31</v>
          </cell>
          <cell r="BN53">
            <v>10</v>
          </cell>
          <cell r="BO53">
            <v>1</v>
          </cell>
          <cell r="BP53">
            <v>1</v>
          </cell>
          <cell r="BQ53">
            <v>3</v>
          </cell>
          <cell r="BR53">
            <v>23157</v>
          </cell>
          <cell r="BS53">
            <v>0.35</v>
          </cell>
          <cell r="BT53">
            <v>15052.050000000001</v>
          </cell>
          <cell r="BU53">
            <v>0.35</v>
          </cell>
          <cell r="BV53">
            <v>150987.91880000001</v>
          </cell>
          <cell r="BW53">
            <v>155517.55636400002</v>
          </cell>
          <cell r="BX53">
            <v>160960.67083674</v>
          </cell>
          <cell r="BY53">
            <v>164848.60974584002</v>
          </cell>
          <cell r="BZ53">
            <v>180855.40975216107</v>
          </cell>
          <cell r="CA53">
            <v>96190.084000000017</v>
          </cell>
          <cell r="CB53">
            <v>0</v>
          </cell>
          <cell r="CC53">
            <v>0</v>
          </cell>
          <cell r="CD53">
            <v>0.35</v>
          </cell>
          <cell r="CE53">
            <v>0</v>
          </cell>
          <cell r="CF53">
            <v>0</v>
          </cell>
          <cell r="CG53">
            <v>96190.084000000017</v>
          </cell>
          <cell r="CH53">
            <v>1969</v>
          </cell>
          <cell r="CI53">
            <v>125</v>
          </cell>
          <cell r="CJ53">
            <v>0.03</v>
          </cell>
          <cell r="CK53">
            <v>3633.4382999999998</v>
          </cell>
          <cell r="CL53">
            <v>129895.41922499999</v>
          </cell>
          <cell r="CM53">
            <v>133792.28180174998</v>
          </cell>
          <cell r="CN53">
            <v>138475.01166481123</v>
          </cell>
          <cell r="CO53">
            <v>135130.20461976749</v>
          </cell>
          <cell r="CP53">
            <v>141258.35939927396</v>
          </cell>
          <cell r="CR53">
            <v>21</v>
          </cell>
          <cell r="CS53">
            <v>0.3</v>
          </cell>
          <cell r="CT53">
            <v>5000</v>
          </cell>
          <cell r="CU53">
            <v>5000</v>
          </cell>
          <cell r="CV53">
            <v>5150</v>
          </cell>
          <cell r="CW53">
            <v>5330.25</v>
          </cell>
          <cell r="CX53">
            <v>5175.7499999999991</v>
          </cell>
          <cell r="CY53">
            <v>5383.6857562499981</v>
          </cell>
          <cell r="CZ53">
            <v>2795.5571999999997</v>
          </cell>
          <cell r="DA53" t="str">
            <v>Y</v>
          </cell>
          <cell r="DB53">
            <v>0</v>
          </cell>
          <cell r="DC53">
            <v>0</v>
          </cell>
          <cell r="DD53">
            <v>9460.5571999999993</v>
          </cell>
          <cell r="DE53">
            <v>9744.3739159999986</v>
          </cell>
          <cell r="DF53">
            <v>10085.427003059998</v>
          </cell>
          <cell r="DG53" t="str">
            <v>Yes</v>
          </cell>
          <cell r="DH53">
            <v>6665</v>
          </cell>
          <cell r="DI53">
            <v>5</v>
          </cell>
          <cell r="DJ53">
            <v>0.05</v>
          </cell>
          <cell r="DK53">
            <v>123400.64826374999</v>
          </cell>
          <cell r="DL53">
            <v>0</v>
          </cell>
          <cell r="DM53">
            <v>44577.328419999998</v>
          </cell>
          <cell r="DN53">
            <v>10098.959800000001</v>
          </cell>
          <cell r="DO53">
            <v>143438.52286</v>
          </cell>
          <cell r="DP53">
            <v>8987.5293399999991</v>
          </cell>
          <cell r="DQ53">
            <v>330502.98868375004</v>
          </cell>
          <cell r="DR53">
            <v>340418.0783442625</v>
          </cell>
          <cell r="DS53">
            <v>352332.71108631161</v>
          </cell>
          <cell r="DT53">
            <v>350835.18861846015</v>
          </cell>
          <cell r="DU53">
            <v>374461.22716569697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</row>
        <row r="54">
          <cell r="D54">
            <v>2000660739</v>
          </cell>
          <cell r="E54">
            <v>24778.97</v>
          </cell>
          <cell r="F54">
            <v>2017</v>
          </cell>
          <cell r="G54">
            <v>4.2500000000000003E-2</v>
          </cell>
          <cell r="H54">
            <v>0</v>
          </cell>
          <cell r="I54" t="str">
            <v>-</v>
          </cell>
          <cell r="J54">
            <v>0</v>
          </cell>
          <cell r="K54" t="str">
            <v>Y</v>
          </cell>
          <cell r="L54" t="str">
            <v>N/A</v>
          </cell>
          <cell r="M54" t="str">
            <v>N</v>
          </cell>
          <cell r="N54">
            <v>0</v>
          </cell>
          <cell r="P54">
            <v>0</v>
          </cell>
          <cell r="Q54">
            <v>7700</v>
          </cell>
          <cell r="R54" t="str">
            <v>-</v>
          </cell>
          <cell r="S54">
            <v>0</v>
          </cell>
          <cell r="W54" t="str">
            <v>Academic</v>
          </cell>
          <cell r="X54" t="str">
            <v>Large</v>
          </cell>
          <cell r="Y54" t="str">
            <v>Large</v>
          </cell>
          <cell r="Z54" t="str">
            <v>Small</v>
          </cell>
          <cell r="AA54">
            <v>1053.1062250000002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1053.1062250000002</v>
          </cell>
          <cell r="AH54">
            <v>25832.076225000001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39</v>
          </cell>
          <cell r="AQ54">
            <v>93113</v>
          </cell>
          <cell r="AR54">
            <v>0.7</v>
          </cell>
          <cell r="AS54">
            <v>27933.900000000005</v>
          </cell>
          <cell r="AT54">
            <v>0.7</v>
          </cell>
          <cell r="AU54">
            <v>27933.900000000005</v>
          </cell>
          <cell r="AV54">
            <v>28771.917000000005</v>
          </cell>
          <cell r="AW54">
            <v>29778.934095000004</v>
          </cell>
          <cell r="AX54">
            <v>28915.776585000003</v>
          </cell>
          <cell r="AY54">
            <v>30077.467909302373</v>
          </cell>
          <cell r="AZ54">
            <v>0</v>
          </cell>
          <cell r="BA54">
            <v>0</v>
          </cell>
          <cell r="BB54">
            <v>45</v>
          </cell>
          <cell r="BC54">
            <v>46390</v>
          </cell>
          <cell r="BD54">
            <v>0.8</v>
          </cell>
          <cell r="BE54">
            <v>9277.9999999999982</v>
          </cell>
          <cell r="BF54">
            <v>0.8</v>
          </cell>
          <cell r="BG54">
            <v>9277.9999999999982</v>
          </cell>
          <cell r="BH54">
            <v>9556.3399999999983</v>
          </cell>
          <cell r="BI54">
            <v>9890.811899999997</v>
          </cell>
          <cell r="BJ54">
            <v>9604.1216999999979</v>
          </cell>
          <cell r="BK54">
            <v>9989.9672892974959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46</v>
          </cell>
          <cell r="BR54">
            <v>274594</v>
          </cell>
          <cell r="BS54">
            <v>0.5</v>
          </cell>
          <cell r="BT54">
            <v>137297</v>
          </cell>
          <cell r="BU54">
            <v>0.5</v>
          </cell>
          <cell r="BV54">
            <v>137297</v>
          </cell>
          <cell r="BW54">
            <v>141415.91</v>
          </cell>
          <cell r="BX54">
            <v>146365.46685</v>
          </cell>
          <cell r="BY54">
            <v>149900.8646</v>
          </cell>
          <cell r="BZ54">
            <v>164456.23855265998</v>
          </cell>
          <cell r="CA54">
            <v>0</v>
          </cell>
          <cell r="CB54">
            <v>31</v>
          </cell>
          <cell r="CC54">
            <v>178318</v>
          </cell>
          <cell r="CD54">
            <v>0.5</v>
          </cell>
          <cell r="CE54">
            <v>89159</v>
          </cell>
          <cell r="CF54">
            <v>0.5</v>
          </cell>
          <cell r="CG54">
            <v>89159</v>
          </cell>
          <cell r="CH54">
            <v>1969</v>
          </cell>
          <cell r="CI54">
            <v>125</v>
          </cell>
          <cell r="CJ54">
            <v>0.03</v>
          </cell>
          <cell r="CK54">
            <v>743.3691</v>
          </cell>
          <cell r="CL54">
            <v>26575.445325000001</v>
          </cell>
          <cell r="CM54">
            <v>27372.70868475</v>
          </cell>
          <cell r="CN54">
            <v>28330.753488716247</v>
          </cell>
          <cell r="CO54">
            <v>27646.435771597498</v>
          </cell>
          <cell r="CP54">
            <v>28900.201633839442</v>
          </cell>
          <cell r="CR54">
            <v>21</v>
          </cell>
          <cell r="CS54">
            <v>0.3</v>
          </cell>
          <cell r="CT54">
            <v>5000</v>
          </cell>
          <cell r="CU54">
            <v>5000</v>
          </cell>
          <cell r="CV54">
            <v>5150</v>
          </cell>
          <cell r="CW54">
            <v>5330.25</v>
          </cell>
          <cell r="CX54">
            <v>5175.7499999999991</v>
          </cell>
          <cell r="CY54">
            <v>5383.6857562499981</v>
          </cell>
          <cell r="CZ54">
            <v>0</v>
          </cell>
          <cell r="DA54" t="str">
            <v>N</v>
          </cell>
          <cell r="DB54">
            <v>2095</v>
          </cell>
          <cell r="DC54">
            <v>2095</v>
          </cell>
          <cell r="DD54">
            <v>8760</v>
          </cell>
          <cell r="DE54">
            <v>9022.8000000000011</v>
          </cell>
          <cell r="DF54">
            <v>9338.598</v>
          </cell>
          <cell r="DG54" t="str">
            <v>Yes</v>
          </cell>
          <cell r="DH54">
            <v>6665</v>
          </cell>
          <cell r="DI54">
            <v>1</v>
          </cell>
          <cell r="DJ54">
            <v>0</v>
          </cell>
          <cell r="DK54">
            <v>26575.445325000001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26575.445325000001</v>
          </cell>
          <cell r="DR54">
            <v>27372.70868475</v>
          </cell>
          <cell r="DS54">
            <v>28330.753488716247</v>
          </cell>
          <cell r="DT54">
            <v>27646.435771597498</v>
          </cell>
          <cell r="DU54">
            <v>28900.201633839442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</row>
        <row r="55">
          <cell r="D55">
            <v>2000184323</v>
          </cell>
          <cell r="E55">
            <v>62056.42</v>
          </cell>
          <cell r="F55">
            <v>2017</v>
          </cell>
          <cell r="G55">
            <v>4.2500000000000003E-2</v>
          </cell>
          <cell r="H55">
            <v>0</v>
          </cell>
          <cell r="I55" t="str">
            <v>-</v>
          </cell>
          <cell r="J55">
            <v>0</v>
          </cell>
          <cell r="K55" t="str">
            <v>Y</v>
          </cell>
          <cell r="L55" t="str">
            <v>Y</v>
          </cell>
          <cell r="M55" t="str">
            <v>Y</v>
          </cell>
          <cell r="N55">
            <v>5453.1487999999999</v>
          </cell>
          <cell r="P55">
            <v>0</v>
          </cell>
          <cell r="Q55">
            <v>8511</v>
          </cell>
          <cell r="R55">
            <v>2017</v>
          </cell>
          <cell r="S55">
            <v>0</v>
          </cell>
          <cell r="W55" t="str">
            <v>Government</v>
          </cell>
          <cell r="X55" t="str">
            <v>Medium</v>
          </cell>
          <cell r="Y55" t="str">
            <v>Medium</v>
          </cell>
          <cell r="Z55" t="str">
            <v>Medium</v>
          </cell>
          <cell r="AA55">
            <v>2637.3978500000003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2637.3978500000003</v>
          </cell>
          <cell r="AH55">
            <v>64693.817849999999</v>
          </cell>
          <cell r="AI55">
            <v>0</v>
          </cell>
          <cell r="AJ55">
            <v>0</v>
          </cell>
          <cell r="AK55">
            <v>0</v>
          </cell>
          <cell r="AL55">
            <v>5453.1487999999999</v>
          </cell>
          <cell r="AM55">
            <v>0</v>
          </cell>
          <cell r="AN55">
            <v>0</v>
          </cell>
          <cell r="AO55">
            <v>0</v>
          </cell>
          <cell r="AP55">
            <v>39</v>
          </cell>
          <cell r="AQ55">
            <v>64221</v>
          </cell>
          <cell r="AR55">
            <v>0.75</v>
          </cell>
          <cell r="AS55">
            <v>16055.25</v>
          </cell>
          <cell r="AT55">
            <v>0.75</v>
          </cell>
          <cell r="AU55">
            <v>16055.25</v>
          </cell>
          <cell r="AV55">
            <v>16536.907500000001</v>
          </cell>
          <cell r="AW55">
            <v>17115.699262499998</v>
          </cell>
          <cell r="AX55">
            <v>16619.592037499999</v>
          </cell>
          <cell r="AY55">
            <v>17287.284147606559</v>
          </cell>
          <cell r="AZ55">
            <v>0</v>
          </cell>
          <cell r="BA55">
            <v>0</v>
          </cell>
          <cell r="BB55">
            <v>45</v>
          </cell>
          <cell r="BC55">
            <v>40784</v>
          </cell>
          <cell r="BD55">
            <v>0.75</v>
          </cell>
          <cell r="BE55">
            <v>10196</v>
          </cell>
          <cell r="BF55">
            <v>0.75</v>
          </cell>
          <cell r="BG55">
            <v>10196</v>
          </cell>
          <cell r="BH55">
            <v>10501.880000000001</v>
          </cell>
          <cell r="BI55">
            <v>10869.4458</v>
          </cell>
          <cell r="BJ55">
            <v>10554.3894</v>
          </cell>
          <cell r="BK55">
            <v>10978.411994144997</v>
          </cell>
          <cell r="BL55">
            <v>5453.1487999999999</v>
          </cell>
          <cell r="BM55">
            <v>1</v>
          </cell>
          <cell r="BN55">
            <v>0</v>
          </cell>
          <cell r="BO55">
            <v>0</v>
          </cell>
          <cell r="BP55">
            <v>0</v>
          </cell>
          <cell r="BQ55">
            <v>45</v>
          </cell>
          <cell r="BR55">
            <v>209329</v>
          </cell>
          <cell r="BS55">
            <v>0.55000000000000004</v>
          </cell>
          <cell r="BT55">
            <v>94198.049999999988</v>
          </cell>
          <cell r="BU55">
            <v>0.55000000000000004</v>
          </cell>
          <cell r="BV55">
            <v>99651.198799999984</v>
          </cell>
          <cell r="BW55">
            <v>102640.73476399998</v>
          </cell>
          <cell r="BX55">
            <v>106233.16048073997</v>
          </cell>
          <cell r="BY55">
            <v>108799.17884983998</v>
          </cell>
          <cell r="BZ55">
            <v>119363.57911615944</v>
          </cell>
          <cell r="CA55">
            <v>5453.1487999999999</v>
          </cell>
          <cell r="CB55">
            <v>30</v>
          </cell>
          <cell r="CC55">
            <v>133452</v>
          </cell>
          <cell r="CD55">
            <v>0.55000000000000004</v>
          </cell>
          <cell r="CE55">
            <v>60053.399999999994</v>
          </cell>
          <cell r="CF55">
            <v>0.55000000000000004</v>
          </cell>
          <cell r="CG55">
            <v>65506.548799999997</v>
          </cell>
          <cell r="CH55">
            <v>1969</v>
          </cell>
          <cell r="CI55">
            <v>125</v>
          </cell>
          <cell r="CJ55">
            <v>0.03</v>
          </cell>
          <cell r="CK55">
            <v>1861.6925999999999</v>
          </cell>
          <cell r="CL55">
            <v>66555.510450000002</v>
          </cell>
          <cell r="CM55">
            <v>68552.17576350001</v>
          </cell>
          <cell r="CN55">
            <v>70951.5019152225</v>
          </cell>
          <cell r="CO55">
            <v>69237.697521135007</v>
          </cell>
          <cell r="CP55">
            <v>72377.627103718478</v>
          </cell>
          <cell r="CR55">
            <v>21</v>
          </cell>
          <cell r="CS55">
            <v>0.3</v>
          </cell>
          <cell r="CT55">
            <v>5000</v>
          </cell>
          <cell r="CU55">
            <v>5000</v>
          </cell>
          <cell r="CV55">
            <v>5150</v>
          </cell>
          <cell r="CW55">
            <v>5330.25</v>
          </cell>
          <cell r="CX55">
            <v>5175.7499999999991</v>
          </cell>
          <cell r="CY55">
            <v>5383.6857562499981</v>
          </cell>
          <cell r="CZ55">
            <v>0</v>
          </cell>
          <cell r="DA55" t="str">
            <v>N</v>
          </cell>
          <cell r="DB55">
            <v>1572</v>
          </cell>
          <cell r="DC55">
            <v>1572</v>
          </cell>
          <cell r="DD55">
            <v>8237</v>
          </cell>
          <cell r="DE55">
            <v>8484.11</v>
          </cell>
          <cell r="DF55">
            <v>8781.0538500000002</v>
          </cell>
          <cell r="DG55" t="str">
            <v>Yes</v>
          </cell>
          <cell r="DH55">
            <v>6665</v>
          </cell>
          <cell r="DI55">
            <v>2</v>
          </cell>
          <cell r="DJ55">
            <v>0</v>
          </cell>
          <cell r="DK55">
            <v>66555.510450000002</v>
          </cell>
          <cell r="DL55">
            <v>0</v>
          </cell>
          <cell r="DM55">
            <v>0</v>
          </cell>
          <cell r="DN55">
            <v>0</v>
          </cell>
          <cell r="DO55">
            <v>99651.198799999984</v>
          </cell>
          <cell r="DP55">
            <v>0</v>
          </cell>
          <cell r="DQ55">
            <v>166206.70924999999</v>
          </cell>
          <cell r="DR55">
            <v>171192.91052749997</v>
          </cell>
          <cell r="DS55">
            <v>177184.66239596246</v>
          </cell>
          <cell r="DT55">
            <v>178036.87637097499</v>
          </cell>
          <cell r="DU55">
            <v>191741.20621987793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</row>
        <row r="56">
          <cell r="D56">
            <v>2000331272</v>
          </cell>
          <cell r="E56">
            <v>19442.89</v>
          </cell>
          <cell r="F56">
            <v>2017</v>
          </cell>
          <cell r="G56">
            <v>4.2500000000000003E-2</v>
          </cell>
          <cell r="H56">
            <v>0</v>
          </cell>
          <cell r="I56" t="str">
            <v>-</v>
          </cell>
          <cell r="J56">
            <v>0</v>
          </cell>
          <cell r="K56" t="str">
            <v>Y</v>
          </cell>
          <cell r="L56" t="str">
            <v>Y</v>
          </cell>
          <cell r="M56" t="str">
            <v>Y</v>
          </cell>
          <cell r="N56">
            <v>8771.3384000000005</v>
          </cell>
          <cell r="P56">
            <v>0</v>
          </cell>
          <cell r="Q56">
            <v>8580</v>
          </cell>
          <cell r="R56">
            <v>2017</v>
          </cell>
          <cell r="S56">
            <v>0</v>
          </cell>
          <cell r="W56" t="str">
            <v>Academic</v>
          </cell>
          <cell r="X56" t="str">
            <v>Medium</v>
          </cell>
          <cell r="Y56" t="str">
            <v>Large</v>
          </cell>
          <cell r="Z56" t="str">
            <v>Small</v>
          </cell>
          <cell r="AA56">
            <v>826.32282500000008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826.32282500000008</v>
          </cell>
          <cell r="AH56">
            <v>20269.212824999999</v>
          </cell>
          <cell r="AI56">
            <v>0</v>
          </cell>
          <cell r="AJ56">
            <v>0</v>
          </cell>
          <cell r="AK56">
            <v>1300.1504</v>
          </cell>
          <cell r="AL56">
            <v>7471.1880000000001</v>
          </cell>
          <cell r="AM56">
            <v>0</v>
          </cell>
          <cell r="AN56">
            <v>0</v>
          </cell>
          <cell r="AO56">
            <v>0</v>
          </cell>
          <cell r="AP56">
            <v>39</v>
          </cell>
          <cell r="AQ56">
            <v>77437</v>
          </cell>
          <cell r="AR56">
            <v>0.7</v>
          </cell>
          <cell r="AS56">
            <v>23231.100000000002</v>
          </cell>
          <cell r="AT56">
            <v>0.7</v>
          </cell>
          <cell r="AU56">
            <v>23231.100000000002</v>
          </cell>
          <cell r="AV56">
            <v>23928.033000000003</v>
          </cell>
          <cell r="AW56">
            <v>24765.514155000001</v>
          </cell>
          <cell r="AX56">
            <v>24047.673165</v>
          </cell>
          <cell r="AY56">
            <v>25013.788434403868</v>
          </cell>
          <cell r="AZ56">
            <v>1300.1504</v>
          </cell>
          <cell r="BA56">
            <v>2</v>
          </cell>
          <cell r="BB56">
            <v>43</v>
          </cell>
          <cell r="BC56">
            <v>33594</v>
          </cell>
          <cell r="BD56">
            <v>0.8</v>
          </cell>
          <cell r="BE56">
            <v>6718.7999999999984</v>
          </cell>
          <cell r="BF56">
            <v>0.8</v>
          </cell>
          <cell r="BG56">
            <v>8018.9503999999979</v>
          </cell>
          <cell r="BH56">
            <v>8259.5189119999977</v>
          </cell>
          <cell r="BI56">
            <v>8548.6020739199976</v>
          </cell>
          <cell r="BJ56">
            <v>8300.8165065599969</v>
          </cell>
          <cell r="BK56">
            <v>8634.3018097110435</v>
          </cell>
          <cell r="BL56">
            <v>7471.1880000000001</v>
          </cell>
          <cell r="BM56">
            <v>1</v>
          </cell>
          <cell r="BN56">
            <v>0</v>
          </cell>
          <cell r="BO56">
            <v>0</v>
          </cell>
          <cell r="BP56">
            <v>0</v>
          </cell>
          <cell r="BQ56">
            <v>45</v>
          </cell>
          <cell r="BR56">
            <v>260873</v>
          </cell>
          <cell r="BS56">
            <v>0.5</v>
          </cell>
          <cell r="BT56">
            <v>130436.5</v>
          </cell>
          <cell r="BU56">
            <v>0.5</v>
          </cell>
          <cell r="BV56">
            <v>137907.68799999999</v>
          </cell>
          <cell r="BW56">
            <v>142044.91863999999</v>
          </cell>
          <cell r="BX56">
            <v>147016.49079239997</v>
          </cell>
          <cell r="BY56">
            <v>150567.6137584</v>
          </cell>
          <cell r="BZ56">
            <v>165187.72905434063</v>
          </cell>
          <cell r="CA56">
            <v>7471.1880000000001</v>
          </cell>
          <cell r="CB56">
            <v>30</v>
          </cell>
          <cell r="CC56">
            <v>164597</v>
          </cell>
          <cell r="CD56">
            <v>0.5</v>
          </cell>
          <cell r="CE56">
            <v>82298.5</v>
          </cell>
          <cell r="CF56">
            <v>0.5</v>
          </cell>
          <cell r="CG56">
            <v>89769.687999999995</v>
          </cell>
          <cell r="CH56">
            <v>1969</v>
          </cell>
          <cell r="CI56">
            <v>125</v>
          </cell>
          <cell r="CJ56">
            <v>0.03</v>
          </cell>
          <cell r="CK56">
            <v>583.2867</v>
          </cell>
          <cell r="CL56">
            <v>20852.499524999999</v>
          </cell>
          <cell r="CM56">
            <v>21478.074510750001</v>
          </cell>
          <cell r="CN56">
            <v>22229.80711862625</v>
          </cell>
          <cell r="CO56">
            <v>21692.855255857499</v>
          </cell>
          <cell r="CP56">
            <v>22676.626241710637</v>
          </cell>
          <cell r="CR56">
            <v>21</v>
          </cell>
          <cell r="CS56">
            <v>0.3</v>
          </cell>
          <cell r="CT56">
            <v>5000</v>
          </cell>
          <cell r="CU56">
            <v>5000</v>
          </cell>
          <cell r="CV56">
            <v>5150</v>
          </cell>
          <cell r="CW56">
            <v>5330.25</v>
          </cell>
          <cell r="CX56">
            <v>5175.7499999999991</v>
          </cell>
          <cell r="CY56">
            <v>5383.6857562499981</v>
          </cell>
          <cell r="CZ56">
            <v>0</v>
          </cell>
          <cell r="DA56" t="str">
            <v>N</v>
          </cell>
          <cell r="DB56">
            <v>1572</v>
          </cell>
          <cell r="DC56">
            <v>1572</v>
          </cell>
          <cell r="DD56">
            <v>8237</v>
          </cell>
          <cell r="DE56">
            <v>8484.11</v>
          </cell>
          <cell r="DF56">
            <v>8781.0538500000002</v>
          </cell>
          <cell r="DG56" t="str">
            <v>Yes</v>
          </cell>
          <cell r="DH56">
            <v>6665</v>
          </cell>
          <cell r="DI56">
            <v>3</v>
          </cell>
          <cell r="DJ56">
            <v>0.03</v>
          </cell>
          <cell r="DK56">
            <v>20226.924539249998</v>
          </cell>
          <cell r="DL56">
            <v>0</v>
          </cell>
          <cell r="DM56">
            <v>0</v>
          </cell>
          <cell r="DN56">
            <v>7778.3818879999981</v>
          </cell>
          <cell r="DO56">
            <v>133770.45736</v>
          </cell>
          <cell r="DP56">
            <v>0</v>
          </cell>
          <cell r="DQ56">
            <v>161775.76378725001</v>
          </cell>
          <cell r="DR56">
            <v>166629.03670086749</v>
          </cell>
          <cell r="DS56">
            <v>172461.05298539784</v>
          </cell>
          <cell r="DT56">
            <v>175144.44695519295</v>
          </cell>
          <cell r="DU56">
            <v>190603.69739258944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</row>
        <row r="57">
          <cell r="D57">
            <v>3000172960</v>
          </cell>
          <cell r="E57">
            <v>0</v>
          </cell>
          <cell r="F57" t="str">
            <v>-</v>
          </cell>
          <cell r="G57">
            <v>0</v>
          </cell>
          <cell r="H57">
            <v>0</v>
          </cell>
          <cell r="I57" t="str">
            <v>-</v>
          </cell>
          <cell r="J57">
            <v>0</v>
          </cell>
          <cell r="K57" t="str">
            <v>Y</v>
          </cell>
          <cell r="L57" t="str">
            <v>N/A</v>
          </cell>
          <cell r="M57" t="str">
            <v>N</v>
          </cell>
          <cell r="N57">
            <v>0</v>
          </cell>
          <cell r="P57">
            <v>3673.6353812849161</v>
          </cell>
          <cell r="Q57">
            <v>17207</v>
          </cell>
          <cell r="R57" t="str">
            <v>-</v>
          </cell>
          <cell r="S57">
            <v>0</v>
          </cell>
          <cell r="W57" t="str">
            <v>Government</v>
          </cell>
          <cell r="X57" t="str">
            <v>Small</v>
          </cell>
          <cell r="Y57" t="str">
            <v>Small</v>
          </cell>
          <cell r="Z57" t="str">
            <v>Small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39</v>
          </cell>
          <cell r="AQ57">
            <v>51601</v>
          </cell>
          <cell r="AR57">
            <v>0.8</v>
          </cell>
          <cell r="AS57">
            <v>10320.199999999997</v>
          </cell>
          <cell r="AT57">
            <v>0.8</v>
          </cell>
          <cell r="AU57">
            <v>10320.199999999997</v>
          </cell>
          <cell r="AV57">
            <v>10629.805999999997</v>
          </cell>
          <cell r="AW57">
            <v>11001.849209999997</v>
          </cell>
          <cell r="AX57">
            <v>10682.955029999996</v>
          </cell>
          <cell r="AY57">
            <v>11112.142748330243</v>
          </cell>
          <cell r="AZ57">
            <v>0</v>
          </cell>
          <cell r="BA57">
            <v>0</v>
          </cell>
          <cell r="BB57">
            <v>45</v>
          </cell>
          <cell r="BC57">
            <v>48084</v>
          </cell>
          <cell r="BD57">
            <v>0.8</v>
          </cell>
          <cell r="BE57">
            <v>9616.7999999999975</v>
          </cell>
          <cell r="BF57">
            <v>0.8</v>
          </cell>
          <cell r="BG57">
            <v>9616.7999999999975</v>
          </cell>
          <cell r="BH57">
            <v>9905.3039999999983</v>
          </cell>
          <cell r="BI57">
            <v>10251.989639999998</v>
          </cell>
          <cell r="BJ57">
            <v>9954.8305199999977</v>
          </cell>
          <cell r="BK57">
            <v>10354.765836140996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46</v>
          </cell>
          <cell r="BR57">
            <v>186279</v>
          </cell>
          <cell r="BS57">
            <v>0.6</v>
          </cell>
          <cell r="BT57">
            <v>74511.600000000006</v>
          </cell>
          <cell r="BU57">
            <v>0.6</v>
          </cell>
          <cell r="BV57">
            <v>74511.600000000006</v>
          </cell>
          <cell r="BW57">
            <v>76746.948000000004</v>
          </cell>
          <cell r="BX57">
            <v>79433.091180000003</v>
          </cell>
          <cell r="BY57">
            <v>81351.764880000002</v>
          </cell>
          <cell r="BZ57">
            <v>89251.021249847996</v>
          </cell>
          <cell r="CA57">
            <v>0</v>
          </cell>
          <cell r="CB57">
            <v>31</v>
          </cell>
          <cell r="CC57">
            <v>116724</v>
          </cell>
          <cell r="CD57">
            <v>0.6</v>
          </cell>
          <cell r="CE57">
            <v>46689.600000000006</v>
          </cell>
          <cell r="CF57">
            <v>0.6</v>
          </cell>
          <cell r="CG57">
            <v>46689.600000000006</v>
          </cell>
          <cell r="CH57">
            <v>1969</v>
          </cell>
          <cell r="CI57">
            <v>125</v>
          </cell>
          <cell r="CJ57">
            <v>0.03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R57">
            <v>21</v>
          </cell>
          <cell r="CS57">
            <v>0.3</v>
          </cell>
          <cell r="CT57">
            <v>5000</v>
          </cell>
          <cell r="CU57">
            <v>5000</v>
          </cell>
          <cell r="CV57">
            <v>5150</v>
          </cell>
          <cell r="CW57">
            <v>5330.25</v>
          </cell>
          <cell r="CX57">
            <v>5175.7499999999991</v>
          </cell>
          <cell r="CY57">
            <v>5383.6857562499981</v>
          </cell>
          <cell r="CZ57">
            <v>0</v>
          </cell>
          <cell r="DA57" t="str">
            <v>N</v>
          </cell>
          <cell r="DB57">
            <v>1048</v>
          </cell>
          <cell r="DC57">
            <v>1048</v>
          </cell>
          <cell r="DD57">
            <v>7713</v>
          </cell>
          <cell r="DE57">
            <v>7944.39</v>
          </cell>
          <cell r="DF57">
            <v>8222.4436499999993</v>
          </cell>
          <cell r="DG57" t="str">
            <v>Yes</v>
          </cell>
          <cell r="DH57">
            <v>6665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3673.6353812849161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</row>
        <row r="58">
          <cell r="D58">
            <v>3000122484</v>
          </cell>
          <cell r="E58">
            <v>0</v>
          </cell>
          <cell r="F58" t="str">
            <v>-</v>
          </cell>
          <cell r="G58">
            <v>0</v>
          </cell>
          <cell r="H58">
            <v>0</v>
          </cell>
          <cell r="I58" t="str">
            <v>-</v>
          </cell>
          <cell r="J58">
            <v>0</v>
          </cell>
          <cell r="K58" t="str">
            <v>Y</v>
          </cell>
          <cell r="L58" t="str">
            <v>Y</v>
          </cell>
          <cell r="M58" t="str">
            <v>Y</v>
          </cell>
          <cell r="N58">
            <v>13050.610400000001</v>
          </cell>
          <cell r="P58">
            <v>0</v>
          </cell>
          <cell r="Q58">
            <v>18028</v>
          </cell>
          <cell r="R58">
            <v>2017</v>
          </cell>
          <cell r="S58">
            <v>0</v>
          </cell>
          <cell r="W58" t="str">
            <v>Government</v>
          </cell>
          <cell r="X58" t="str">
            <v>Large</v>
          </cell>
          <cell r="Y58" t="str">
            <v>Medium</v>
          </cell>
          <cell r="Z58" t="str">
            <v>Medium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13050.610400000001</v>
          </cell>
          <cell r="AM58">
            <v>0</v>
          </cell>
          <cell r="AN58">
            <v>0</v>
          </cell>
          <cell r="AO58">
            <v>0</v>
          </cell>
          <cell r="AP58">
            <v>39</v>
          </cell>
          <cell r="AQ58">
            <v>64221</v>
          </cell>
          <cell r="AR58">
            <v>0.75</v>
          </cell>
          <cell r="AS58">
            <v>16055.25</v>
          </cell>
          <cell r="AT58">
            <v>0.75</v>
          </cell>
          <cell r="AU58">
            <v>16055.25</v>
          </cell>
          <cell r="AV58">
            <v>16536.907500000001</v>
          </cell>
          <cell r="AW58">
            <v>17115.699262499998</v>
          </cell>
          <cell r="AX58">
            <v>16619.592037499999</v>
          </cell>
          <cell r="AY58">
            <v>17287.284147606559</v>
          </cell>
          <cell r="AZ58">
            <v>0</v>
          </cell>
          <cell r="BA58">
            <v>0</v>
          </cell>
          <cell r="BB58">
            <v>45</v>
          </cell>
          <cell r="BC58">
            <v>40784</v>
          </cell>
          <cell r="BD58">
            <v>0.75</v>
          </cell>
          <cell r="BE58">
            <v>10196</v>
          </cell>
          <cell r="BF58">
            <v>0.75</v>
          </cell>
          <cell r="BG58">
            <v>10196</v>
          </cell>
          <cell r="BH58">
            <v>10501.880000000001</v>
          </cell>
          <cell r="BI58">
            <v>10869.4458</v>
          </cell>
          <cell r="BJ58">
            <v>10554.3894</v>
          </cell>
          <cell r="BK58">
            <v>10978.411994144997</v>
          </cell>
          <cell r="BL58">
            <v>13050.610400000001</v>
          </cell>
          <cell r="BM58">
            <v>3</v>
          </cell>
          <cell r="BN58">
            <v>0</v>
          </cell>
          <cell r="BO58">
            <v>0</v>
          </cell>
          <cell r="BP58">
            <v>0</v>
          </cell>
          <cell r="BQ58">
            <v>43</v>
          </cell>
          <cell r="BR58">
            <v>198429</v>
          </cell>
          <cell r="BS58">
            <v>0.55000000000000004</v>
          </cell>
          <cell r="BT58">
            <v>89293.049999999988</v>
          </cell>
          <cell r="BU58">
            <v>0.55000000000000004</v>
          </cell>
          <cell r="BV58">
            <v>102343.66039999999</v>
          </cell>
          <cell r="BW58">
            <v>105413.970212</v>
          </cell>
          <cell r="BX58">
            <v>109103.45916941999</v>
          </cell>
          <cell r="BY58">
            <v>111738.80842472</v>
          </cell>
          <cell r="BZ58">
            <v>122588.64672276031</v>
          </cell>
          <cell r="CA58">
            <v>13050.610400000001</v>
          </cell>
          <cell r="CB58">
            <v>28</v>
          </cell>
          <cell r="CC58">
            <v>122552</v>
          </cell>
          <cell r="CD58">
            <v>0.55000000000000004</v>
          </cell>
          <cell r="CE58">
            <v>55148.399999999994</v>
          </cell>
          <cell r="CF58">
            <v>0.55000000000000004</v>
          </cell>
          <cell r="CG58">
            <v>68199.010399999999</v>
          </cell>
          <cell r="CH58">
            <v>1969</v>
          </cell>
          <cell r="CI58">
            <v>125</v>
          </cell>
          <cell r="CJ58">
            <v>0.03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R58">
            <v>21</v>
          </cell>
          <cell r="CS58">
            <v>0.3</v>
          </cell>
          <cell r="CT58">
            <v>5000</v>
          </cell>
          <cell r="CU58">
            <v>5000</v>
          </cell>
          <cell r="CV58">
            <v>5150</v>
          </cell>
          <cell r="CW58">
            <v>5330.25</v>
          </cell>
          <cell r="CX58">
            <v>5175.7499999999991</v>
          </cell>
          <cell r="CY58">
            <v>5383.6857562499981</v>
          </cell>
          <cell r="CZ58">
            <v>0</v>
          </cell>
          <cell r="DA58" t="str">
            <v>N</v>
          </cell>
          <cell r="DB58">
            <v>2095</v>
          </cell>
          <cell r="DC58">
            <v>2095</v>
          </cell>
          <cell r="DD58">
            <v>8760</v>
          </cell>
          <cell r="DE58">
            <v>9022.8000000000011</v>
          </cell>
          <cell r="DF58">
            <v>9338.598</v>
          </cell>
          <cell r="DG58" t="str">
            <v>Yes</v>
          </cell>
          <cell r="DH58">
            <v>6665</v>
          </cell>
          <cell r="DI58">
            <v>1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102343.66039999999</v>
          </cell>
          <cell r="DP58">
            <v>0</v>
          </cell>
          <cell r="DQ58">
            <v>102343.66039999999</v>
          </cell>
          <cell r="DR58">
            <v>105413.970212</v>
          </cell>
          <cell r="DS58">
            <v>109103.45916941999</v>
          </cell>
          <cell r="DT58">
            <v>111738.80842472</v>
          </cell>
          <cell r="DU58">
            <v>122588.64672276031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</row>
        <row r="59">
          <cell r="D59">
            <v>1000772516</v>
          </cell>
          <cell r="E59">
            <v>78036.03</v>
          </cell>
          <cell r="F59">
            <v>2017</v>
          </cell>
          <cell r="G59">
            <v>4.2500000000000003E-2</v>
          </cell>
          <cell r="H59">
            <v>0</v>
          </cell>
          <cell r="I59" t="str">
            <v>-</v>
          </cell>
          <cell r="J59">
            <v>0</v>
          </cell>
          <cell r="K59" t="str">
            <v>Y</v>
          </cell>
          <cell r="L59" t="str">
            <v>Y</v>
          </cell>
          <cell r="M59" t="str">
            <v>Y</v>
          </cell>
          <cell r="N59">
            <v>8869.5511999999999</v>
          </cell>
          <cell r="P59">
            <v>0</v>
          </cell>
          <cell r="Q59">
            <v>20705</v>
          </cell>
          <cell r="R59">
            <v>2017</v>
          </cell>
          <cell r="S59">
            <v>0</v>
          </cell>
          <cell r="W59" t="str">
            <v>Academic</v>
          </cell>
          <cell r="X59" t="str">
            <v>Medium</v>
          </cell>
          <cell r="Y59" t="str">
            <v>Large</v>
          </cell>
          <cell r="Z59" t="str">
            <v>Small</v>
          </cell>
          <cell r="AA59">
            <v>3316.5312750000003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3316.5312750000003</v>
          </cell>
          <cell r="AH59">
            <v>81352.561275</v>
          </cell>
          <cell r="AI59">
            <v>0</v>
          </cell>
          <cell r="AJ59">
            <v>0</v>
          </cell>
          <cell r="AK59">
            <v>0</v>
          </cell>
          <cell r="AL59">
            <v>7471.1880000000001</v>
          </cell>
          <cell r="AM59">
            <v>1398.3632</v>
          </cell>
          <cell r="AN59">
            <v>0</v>
          </cell>
          <cell r="AO59">
            <v>0</v>
          </cell>
          <cell r="AP59">
            <v>39</v>
          </cell>
          <cell r="AQ59">
            <v>77437</v>
          </cell>
          <cell r="AR59">
            <v>0.7</v>
          </cell>
          <cell r="AS59">
            <v>23231.100000000002</v>
          </cell>
          <cell r="AT59">
            <v>0.7</v>
          </cell>
          <cell r="AU59">
            <v>23231.100000000002</v>
          </cell>
          <cell r="AV59">
            <v>23928.033000000003</v>
          </cell>
          <cell r="AW59">
            <v>24765.514155000001</v>
          </cell>
          <cell r="AX59">
            <v>24047.673165</v>
          </cell>
          <cell r="AY59">
            <v>25013.788434403868</v>
          </cell>
          <cell r="AZ59">
            <v>0</v>
          </cell>
          <cell r="BA59">
            <v>0</v>
          </cell>
          <cell r="BB59">
            <v>45</v>
          </cell>
          <cell r="BC59">
            <v>35464</v>
          </cell>
          <cell r="BD59">
            <v>0.8</v>
          </cell>
          <cell r="BE59">
            <v>7092.7999999999984</v>
          </cell>
          <cell r="BF59">
            <v>0.8</v>
          </cell>
          <cell r="BG59">
            <v>7092.7999999999984</v>
          </cell>
          <cell r="BH59">
            <v>7305.5839999999989</v>
          </cell>
          <cell r="BI59">
            <v>7561.2794399999984</v>
          </cell>
          <cell r="BJ59">
            <v>7342.1119199999985</v>
          </cell>
          <cell r="BK59">
            <v>7637.081266385997</v>
          </cell>
          <cell r="BL59">
            <v>7471.1880000000001</v>
          </cell>
          <cell r="BM59">
            <v>1</v>
          </cell>
          <cell r="BN59">
            <v>0</v>
          </cell>
          <cell r="BO59">
            <v>0</v>
          </cell>
          <cell r="BP59">
            <v>0</v>
          </cell>
          <cell r="BQ59">
            <v>45</v>
          </cell>
          <cell r="BR59">
            <v>260873</v>
          </cell>
          <cell r="BS59">
            <v>0.5</v>
          </cell>
          <cell r="BT59">
            <v>130436.5</v>
          </cell>
          <cell r="BU59">
            <v>0.5</v>
          </cell>
          <cell r="BV59">
            <v>137907.68799999999</v>
          </cell>
          <cell r="BW59">
            <v>142044.91863999999</v>
          </cell>
          <cell r="BX59">
            <v>147016.49079239997</v>
          </cell>
          <cell r="BY59">
            <v>150567.6137584</v>
          </cell>
          <cell r="BZ59">
            <v>165187.72905434063</v>
          </cell>
          <cell r="CA59">
            <v>7471.1880000000001</v>
          </cell>
          <cell r="CB59">
            <v>30</v>
          </cell>
          <cell r="CC59">
            <v>164597</v>
          </cell>
          <cell r="CD59">
            <v>0.5</v>
          </cell>
          <cell r="CE59">
            <v>82298.5</v>
          </cell>
          <cell r="CF59">
            <v>0.5</v>
          </cell>
          <cell r="CG59">
            <v>89769.687999999995</v>
          </cell>
          <cell r="CH59">
            <v>1969</v>
          </cell>
          <cell r="CI59">
            <v>125</v>
          </cell>
          <cell r="CJ59">
            <v>0.03</v>
          </cell>
          <cell r="CK59">
            <v>2341.0808999999999</v>
          </cell>
          <cell r="CL59">
            <v>83693.642175000001</v>
          </cell>
          <cell r="CM59">
            <v>86204.451440250006</v>
          </cell>
          <cell r="CN59">
            <v>89221.607240658748</v>
          </cell>
          <cell r="CO59">
            <v>87066.495954652506</v>
          </cell>
          <cell r="CP59">
            <v>91014.961546195991</v>
          </cell>
          <cell r="CR59">
            <v>21</v>
          </cell>
          <cell r="CS59">
            <v>0.3</v>
          </cell>
          <cell r="CT59">
            <v>5000</v>
          </cell>
          <cell r="CU59">
            <v>5000</v>
          </cell>
          <cell r="CV59">
            <v>5150</v>
          </cell>
          <cell r="CW59">
            <v>5330.25</v>
          </cell>
          <cell r="CX59">
            <v>5175.7499999999991</v>
          </cell>
          <cell r="CY59">
            <v>5383.6857562499981</v>
          </cell>
          <cell r="CZ59">
            <v>1398.3632</v>
          </cell>
          <cell r="DA59" t="str">
            <v>Y</v>
          </cell>
          <cell r="DB59">
            <v>0</v>
          </cell>
          <cell r="DC59">
            <v>0</v>
          </cell>
          <cell r="DD59">
            <v>8063.3631999999998</v>
          </cell>
          <cell r="DE59">
            <v>8305.2640960000008</v>
          </cell>
          <cell r="DF59">
            <v>8595.9483393600003</v>
          </cell>
          <cell r="DG59" t="str">
            <v>Yes</v>
          </cell>
          <cell r="DH59">
            <v>6665</v>
          </cell>
          <cell r="DI59">
            <v>3</v>
          </cell>
          <cell r="DJ59">
            <v>0.03</v>
          </cell>
          <cell r="DK59">
            <v>81182.832909749995</v>
          </cell>
          <cell r="DL59">
            <v>0</v>
          </cell>
          <cell r="DM59">
            <v>0</v>
          </cell>
          <cell r="DN59">
            <v>0</v>
          </cell>
          <cell r="DO59">
            <v>133770.45736</v>
          </cell>
          <cell r="DP59">
            <v>7821.4623039999997</v>
          </cell>
          <cell r="DQ59">
            <v>222774.75257374998</v>
          </cell>
          <cell r="DR59">
            <v>229457.9951509625</v>
          </cell>
          <cell r="DS59">
            <v>237489.02498124616</v>
          </cell>
          <cell r="DT59">
            <v>238561.19259478091</v>
          </cell>
          <cell r="DU59">
            <v>256854.67977169971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</row>
        <row r="60">
          <cell r="D60">
            <v>2000323367</v>
          </cell>
          <cell r="E60">
            <v>11679.13</v>
          </cell>
          <cell r="F60">
            <v>2017</v>
          </cell>
          <cell r="G60">
            <v>4.2500000000000003E-2</v>
          </cell>
          <cell r="H60">
            <v>0</v>
          </cell>
          <cell r="I60" t="str">
            <v>-</v>
          </cell>
          <cell r="J60">
            <v>0</v>
          </cell>
          <cell r="K60" t="str">
            <v>Y</v>
          </cell>
          <cell r="L60" t="str">
            <v>N/A</v>
          </cell>
          <cell r="M60" t="str">
            <v>N</v>
          </cell>
          <cell r="N60">
            <v>0</v>
          </cell>
          <cell r="P60">
            <v>0</v>
          </cell>
          <cell r="Q60">
            <v>21929</v>
          </cell>
          <cell r="R60" t="str">
            <v>-</v>
          </cell>
          <cell r="S60">
            <v>0</v>
          </cell>
          <cell r="W60" t="str">
            <v>Academic</v>
          </cell>
          <cell r="X60" t="str">
            <v>Small</v>
          </cell>
          <cell r="Y60" t="str">
            <v>Small</v>
          </cell>
          <cell r="Z60" t="str">
            <v>Small</v>
          </cell>
          <cell r="AA60">
            <v>496.36302499999999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496.36302499999999</v>
          </cell>
          <cell r="AH60">
            <v>12175.493025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39</v>
          </cell>
          <cell r="AQ60">
            <v>51775</v>
          </cell>
          <cell r="AR60">
            <v>0.8</v>
          </cell>
          <cell r="AS60">
            <v>10354.999999999998</v>
          </cell>
          <cell r="AT60">
            <v>0.8</v>
          </cell>
          <cell r="AU60">
            <v>10354.999999999998</v>
          </cell>
          <cell r="AV60">
            <v>10665.649999999998</v>
          </cell>
          <cell r="AW60">
            <v>11038.947749999998</v>
          </cell>
          <cell r="AX60">
            <v>10718.978249999996</v>
          </cell>
          <cell r="AY60">
            <v>11149.613201193744</v>
          </cell>
          <cell r="AZ60">
            <v>0</v>
          </cell>
          <cell r="BA60">
            <v>0</v>
          </cell>
          <cell r="BB60">
            <v>45</v>
          </cell>
          <cell r="BC60">
            <v>48056</v>
          </cell>
          <cell r="BD60">
            <v>0.8</v>
          </cell>
          <cell r="BE60">
            <v>9611.1999999999971</v>
          </cell>
          <cell r="BF60">
            <v>0.8</v>
          </cell>
          <cell r="BG60">
            <v>9611.1999999999971</v>
          </cell>
          <cell r="BH60">
            <v>9899.5359999999964</v>
          </cell>
          <cell r="BI60">
            <v>10246.019759999996</v>
          </cell>
          <cell r="BJ60">
            <v>9949.033679999995</v>
          </cell>
          <cell r="BK60">
            <v>10348.736108093994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46</v>
          </cell>
          <cell r="BR60">
            <v>170885</v>
          </cell>
          <cell r="BS60">
            <v>0.6</v>
          </cell>
          <cell r="BT60">
            <v>68354</v>
          </cell>
          <cell r="BU60">
            <v>0.6</v>
          </cell>
          <cell r="BV60">
            <v>68354</v>
          </cell>
          <cell r="BW60">
            <v>70404.62</v>
          </cell>
          <cell r="BX60">
            <v>72868.781699999992</v>
          </cell>
          <cell r="BY60">
            <v>74628.897199999992</v>
          </cell>
          <cell r="BZ60">
            <v>81875.363118119989</v>
          </cell>
          <cell r="CA60">
            <v>0</v>
          </cell>
          <cell r="CB60">
            <v>31</v>
          </cell>
          <cell r="CC60">
            <v>110714</v>
          </cell>
          <cell r="CD60">
            <v>0.6</v>
          </cell>
          <cell r="CE60">
            <v>44285.600000000006</v>
          </cell>
          <cell r="CF60">
            <v>0.6</v>
          </cell>
          <cell r="CG60">
            <v>44285.600000000006</v>
          </cell>
          <cell r="CH60">
            <v>1969</v>
          </cell>
          <cell r="CI60">
            <v>125</v>
          </cell>
          <cell r="CJ60">
            <v>0.03</v>
          </cell>
          <cell r="CK60">
            <v>350.37389999999994</v>
          </cell>
          <cell r="CL60">
            <v>12525.866925</v>
          </cell>
          <cell r="CM60">
            <v>12901.642932750001</v>
          </cell>
          <cell r="CN60">
            <v>13353.200435396249</v>
          </cell>
          <cell r="CO60">
            <v>13030.6593620775</v>
          </cell>
          <cell r="CP60">
            <v>13621.599764147715</v>
          </cell>
          <cell r="CR60">
            <v>21</v>
          </cell>
          <cell r="CS60">
            <v>0.3</v>
          </cell>
          <cell r="CT60">
            <v>5000</v>
          </cell>
          <cell r="CU60">
            <v>5000</v>
          </cell>
          <cell r="CV60">
            <v>5150</v>
          </cell>
          <cell r="CW60">
            <v>5330.25</v>
          </cell>
          <cell r="CX60">
            <v>5175.7499999999991</v>
          </cell>
          <cell r="CY60">
            <v>5383.6857562499981</v>
          </cell>
          <cell r="CZ60">
            <v>0</v>
          </cell>
          <cell r="DA60" t="str">
            <v>N</v>
          </cell>
          <cell r="DB60">
            <v>1048</v>
          </cell>
          <cell r="DC60">
            <v>1048</v>
          </cell>
          <cell r="DD60">
            <v>7713</v>
          </cell>
          <cell r="DE60">
            <v>7944.39</v>
          </cell>
          <cell r="DF60">
            <v>8222.4436499999993</v>
          </cell>
          <cell r="DG60" t="str">
            <v>Yes</v>
          </cell>
          <cell r="DH60">
            <v>6665</v>
          </cell>
          <cell r="DI60">
            <v>1</v>
          </cell>
          <cell r="DJ60">
            <v>0</v>
          </cell>
          <cell r="DK60">
            <v>12525.866925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12525.866925</v>
          </cell>
          <cell r="DR60">
            <v>12901.642932750001</v>
          </cell>
          <cell r="DS60">
            <v>13353.200435396249</v>
          </cell>
          <cell r="DT60">
            <v>13030.6593620775</v>
          </cell>
          <cell r="DU60">
            <v>13621.599764147715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</row>
        <row r="61">
          <cell r="D61">
            <v>2000343983</v>
          </cell>
          <cell r="E61">
            <v>19003.89</v>
          </cell>
          <cell r="F61">
            <v>2017</v>
          </cell>
          <cell r="G61">
            <v>4.2500000000000003E-2</v>
          </cell>
          <cell r="H61">
            <v>0</v>
          </cell>
          <cell r="I61" t="str">
            <v>-</v>
          </cell>
          <cell r="J61">
            <v>0</v>
          </cell>
          <cell r="K61" t="str">
            <v>Y</v>
          </cell>
          <cell r="L61" t="str">
            <v>N/A</v>
          </cell>
          <cell r="M61" t="str">
            <v>N</v>
          </cell>
          <cell r="N61">
            <v>7471.1880000000001</v>
          </cell>
          <cell r="P61">
            <v>0</v>
          </cell>
          <cell r="Q61">
            <v>22793</v>
          </cell>
          <cell r="R61">
            <v>2017</v>
          </cell>
          <cell r="S61">
            <v>0</v>
          </cell>
          <cell r="W61" t="str">
            <v>Academic</v>
          </cell>
          <cell r="X61" t="str">
            <v>Medium</v>
          </cell>
          <cell r="Y61" t="str">
            <v>Medium</v>
          </cell>
          <cell r="Z61" t="str">
            <v>Small</v>
          </cell>
          <cell r="AA61">
            <v>807.66532500000005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807.66532500000005</v>
          </cell>
          <cell r="AH61">
            <v>19811.555325000001</v>
          </cell>
          <cell r="AI61">
            <v>0</v>
          </cell>
          <cell r="AJ61">
            <v>0</v>
          </cell>
          <cell r="AK61">
            <v>0</v>
          </cell>
          <cell r="AL61">
            <v>7471.1880000000001</v>
          </cell>
          <cell r="AM61">
            <v>0</v>
          </cell>
          <cell r="AN61">
            <v>0</v>
          </cell>
          <cell r="AO61">
            <v>0</v>
          </cell>
          <cell r="AP61">
            <v>39</v>
          </cell>
          <cell r="AQ61">
            <v>70903</v>
          </cell>
          <cell r="AR61">
            <v>0.75</v>
          </cell>
          <cell r="AS61">
            <v>17725.75</v>
          </cell>
          <cell r="AT61">
            <v>0.75</v>
          </cell>
          <cell r="AU61">
            <v>17725.75</v>
          </cell>
          <cell r="AV61">
            <v>18257.522499999999</v>
          </cell>
          <cell r="AW61">
            <v>18896.535787499997</v>
          </cell>
          <cell r="AX61">
            <v>18348.810112499996</v>
          </cell>
          <cell r="AY61">
            <v>19085.973558769678</v>
          </cell>
          <cell r="AZ61">
            <v>0</v>
          </cell>
          <cell r="BA61">
            <v>0</v>
          </cell>
          <cell r="BB61">
            <v>45</v>
          </cell>
          <cell r="BC61">
            <v>35464</v>
          </cell>
          <cell r="BD61">
            <v>0.8</v>
          </cell>
          <cell r="BE61">
            <v>7092.7999999999984</v>
          </cell>
          <cell r="BF61">
            <v>0.8</v>
          </cell>
          <cell r="BG61">
            <v>7092.7999999999984</v>
          </cell>
          <cell r="BH61">
            <v>7305.5839999999989</v>
          </cell>
          <cell r="BI61">
            <v>7561.2794399999984</v>
          </cell>
          <cell r="BJ61">
            <v>7342.1119199999985</v>
          </cell>
          <cell r="BK61">
            <v>7637.081266385997</v>
          </cell>
          <cell r="BL61">
            <v>7471.1880000000001</v>
          </cell>
          <cell r="BM61">
            <v>1</v>
          </cell>
          <cell r="BN61">
            <v>0</v>
          </cell>
          <cell r="BO61">
            <v>0</v>
          </cell>
          <cell r="BP61">
            <v>0</v>
          </cell>
          <cell r="BQ61">
            <v>45</v>
          </cell>
          <cell r="BR61">
            <v>216843</v>
          </cell>
          <cell r="BS61">
            <v>0.55000000000000004</v>
          </cell>
          <cell r="BT61">
            <v>97579.349999999991</v>
          </cell>
          <cell r="BU61">
            <v>0.55000000000000004</v>
          </cell>
          <cell r="BV61">
            <v>105050.53799999999</v>
          </cell>
          <cell r="BW61">
            <v>108202.05413999999</v>
          </cell>
          <cell r="BX61">
            <v>111989.12603489998</v>
          </cell>
          <cell r="BY61">
            <v>114694.1773884</v>
          </cell>
          <cell r="BZ61">
            <v>125830.98201281363</v>
          </cell>
          <cell r="CA61">
            <v>7471.1880000000001</v>
          </cell>
          <cell r="CB61">
            <v>30</v>
          </cell>
          <cell r="CC61">
            <v>136817</v>
          </cell>
          <cell r="CD61">
            <v>0.55000000000000004</v>
          </cell>
          <cell r="CE61">
            <v>61567.649999999994</v>
          </cell>
          <cell r="CF61">
            <v>0.55000000000000004</v>
          </cell>
          <cell r="CG61">
            <v>69038.837999999989</v>
          </cell>
          <cell r="CH61">
            <v>1969</v>
          </cell>
          <cell r="CI61">
            <v>125</v>
          </cell>
          <cell r="CJ61">
            <v>0.03</v>
          </cell>
          <cell r="CK61">
            <v>570.11669999999992</v>
          </cell>
          <cell r="CL61">
            <v>20381.672025</v>
          </cell>
          <cell r="CM61">
            <v>20993.122185749999</v>
          </cell>
          <cell r="CN61">
            <v>21727.881462251247</v>
          </cell>
          <cell r="CO61">
            <v>21203.053407607498</v>
          </cell>
          <cell r="CP61">
            <v>22164.611879642496</v>
          </cell>
          <cell r="CR61">
            <v>21</v>
          </cell>
          <cell r="CS61">
            <v>0.3</v>
          </cell>
          <cell r="CT61">
            <v>5000</v>
          </cell>
          <cell r="CU61">
            <v>5000</v>
          </cell>
          <cell r="CV61">
            <v>5150</v>
          </cell>
          <cell r="CW61">
            <v>5330.25</v>
          </cell>
          <cell r="CX61">
            <v>5175.7499999999991</v>
          </cell>
          <cell r="CY61">
            <v>5383.6857562499981</v>
          </cell>
          <cell r="CZ61">
            <v>0</v>
          </cell>
          <cell r="DA61" t="str">
            <v>N</v>
          </cell>
          <cell r="DB61">
            <v>1572</v>
          </cell>
          <cell r="DC61">
            <v>1572</v>
          </cell>
          <cell r="DD61">
            <v>8237</v>
          </cell>
          <cell r="DE61">
            <v>8484.11</v>
          </cell>
          <cell r="DF61">
            <v>8781.0538500000002</v>
          </cell>
          <cell r="DG61" t="str">
            <v>Yes</v>
          </cell>
          <cell r="DH61">
            <v>6665</v>
          </cell>
          <cell r="DI61">
            <v>2</v>
          </cell>
          <cell r="DJ61">
            <v>0</v>
          </cell>
          <cell r="DK61">
            <v>20381.672025</v>
          </cell>
          <cell r="DL61">
            <v>0</v>
          </cell>
          <cell r="DM61">
            <v>0</v>
          </cell>
          <cell r="DN61">
            <v>0</v>
          </cell>
          <cell r="DO61">
            <v>105050.53799999999</v>
          </cell>
          <cell r="DP61">
            <v>0</v>
          </cell>
          <cell r="DQ61">
            <v>125432.21002499998</v>
          </cell>
          <cell r="DR61">
            <v>129195.17632574998</v>
          </cell>
          <cell r="DS61">
            <v>133717.00749715124</v>
          </cell>
          <cell r="DT61">
            <v>135897.2307960075</v>
          </cell>
          <cell r="DU61">
            <v>147995.59389245612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</row>
        <row r="62">
          <cell r="D62">
            <v>3000175303</v>
          </cell>
          <cell r="E62">
            <v>98587.79</v>
          </cell>
          <cell r="F62">
            <v>2017</v>
          </cell>
          <cell r="G62">
            <v>4.2500000000000003E-2</v>
          </cell>
          <cell r="H62">
            <v>0</v>
          </cell>
          <cell r="I62" t="str">
            <v>-</v>
          </cell>
          <cell r="J62">
            <v>0</v>
          </cell>
          <cell r="K62" t="str">
            <v>Y</v>
          </cell>
          <cell r="L62" t="str">
            <v>Y</v>
          </cell>
          <cell r="M62" t="str">
            <v>Y</v>
          </cell>
          <cell r="N62">
            <v>17668.950400000002</v>
          </cell>
          <cell r="P62">
            <v>0</v>
          </cell>
          <cell r="Q62">
            <v>23513</v>
          </cell>
          <cell r="R62">
            <v>2017</v>
          </cell>
          <cell r="S62">
            <v>0</v>
          </cell>
          <cell r="W62" t="str">
            <v>Government</v>
          </cell>
          <cell r="X62" t="str">
            <v>Large</v>
          </cell>
          <cell r="Y62" t="str">
            <v>Large</v>
          </cell>
          <cell r="Z62" t="str">
            <v>Large</v>
          </cell>
          <cell r="AA62">
            <v>4189.9810749999997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4189.9810749999997</v>
          </cell>
          <cell r="AH62">
            <v>102777.771075</v>
          </cell>
          <cell r="AI62">
            <v>0</v>
          </cell>
          <cell r="AJ62">
            <v>1802.9063999999998</v>
          </cell>
          <cell r="AK62">
            <v>0</v>
          </cell>
          <cell r="AL62">
            <v>15866.044</v>
          </cell>
          <cell r="AM62">
            <v>0</v>
          </cell>
          <cell r="AN62">
            <v>1802.9063999999998</v>
          </cell>
          <cell r="AO62">
            <v>2</v>
          </cell>
          <cell r="AP62">
            <v>37</v>
          </cell>
          <cell r="AQ62">
            <v>68131</v>
          </cell>
          <cell r="AR62">
            <v>0.7</v>
          </cell>
          <cell r="AS62">
            <v>20439.300000000003</v>
          </cell>
          <cell r="AT62">
            <v>0.7</v>
          </cell>
          <cell r="AU62">
            <v>22242.206400000003</v>
          </cell>
          <cell r="AV62">
            <v>22909.472592000002</v>
          </cell>
          <cell r="AW62">
            <v>23711.304132720001</v>
          </cell>
          <cell r="AX62">
            <v>23024.01995496</v>
          </cell>
          <cell r="AY62">
            <v>23949.009956650516</v>
          </cell>
          <cell r="AZ62">
            <v>0</v>
          </cell>
          <cell r="BA62">
            <v>0</v>
          </cell>
          <cell r="BB62">
            <v>45</v>
          </cell>
          <cell r="BC62">
            <v>46104</v>
          </cell>
          <cell r="BD62">
            <v>0.7</v>
          </cell>
          <cell r="BE62">
            <v>13831.200000000003</v>
          </cell>
          <cell r="BF62">
            <v>0.7</v>
          </cell>
          <cell r="BG62">
            <v>13831.200000000003</v>
          </cell>
          <cell r="BH62">
            <v>14246.136000000002</v>
          </cell>
          <cell r="BI62">
            <v>14744.750760000001</v>
          </cell>
          <cell r="BJ62">
            <v>14317.366680000001</v>
          </cell>
          <cell r="BK62">
            <v>14892.566886368999</v>
          </cell>
          <cell r="BL62">
            <v>15866.044</v>
          </cell>
          <cell r="BM62">
            <v>4</v>
          </cell>
          <cell r="BN62">
            <v>0</v>
          </cell>
          <cell r="BO62">
            <v>0</v>
          </cell>
          <cell r="BP62">
            <v>0</v>
          </cell>
          <cell r="BQ62">
            <v>42</v>
          </cell>
          <cell r="BR62">
            <v>219145</v>
          </cell>
          <cell r="BS62">
            <v>0.5</v>
          </cell>
          <cell r="BT62">
            <v>109572.5</v>
          </cell>
          <cell r="BU62">
            <v>0.5</v>
          </cell>
          <cell r="BV62">
            <v>125438.54399999999</v>
          </cell>
          <cell r="BW62">
            <v>129201.70032</v>
          </cell>
          <cell r="BX62">
            <v>133723.7598312</v>
          </cell>
          <cell r="BY62">
            <v>136953.80233920002</v>
          </cell>
          <cell r="BZ62">
            <v>150252.01654633632</v>
          </cell>
          <cell r="CA62">
            <v>15866.044</v>
          </cell>
          <cell r="CB62">
            <v>27</v>
          </cell>
          <cell r="CC62">
            <v>138149</v>
          </cell>
          <cell r="CD62">
            <v>0.5</v>
          </cell>
          <cell r="CE62">
            <v>69074.5</v>
          </cell>
          <cell r="CF62">
            <v>0.5</v>
          </cell>
          <cell r="CG62">
            <v>84940.543999999994</v>
          </cell>
          <cell r="CH62">
            <v>1969</v>
          </cell>
          <cell r="CI62">
            <v>125</v>
          </cell>
          <cell r="CJ62">
            <v>0.03</v>
          </cell>
          <cell r="CK62">
            <v>2957.6336999999999</v>
          </cell>
          <cell r="CL62">
            <v>105735.404775</v>
          </cell>
          <cell r="CM62">
            <v>108907.46691825001</v>
          </cell>
          <cell r="CN62">
            <v>112719.22826038874</v>
          </cell>
          <cell r="CO62">
            <v>109996.54158743251</v>
          </cell>
          <cell r="CP62">
            <v>114984.88474842257</v>
          </cell>
          <cell r="CR62">
            <v>21</v>
          </cell>
          <cell r="CS62">
            <v>0.3</v>
          </cell>
          <cell r="CT62">
            <v>5000</v>
          </cell>
          <cell r="CU62">
            <v>5000</v>
          </cell>
          <cell r="CV62">
            <v>5150</v>
          </cell>
          <cell r="CW62">
            <v>5330.25</v>
          </cell>
          <cell r="CX62">
            <v>5175.7499999999991</v>
          </cell>
          <cell r="CY62">
            <v>5383.6857562499981</v>
          </cell>
          <cell r="CZ62">
            <v>0</v>
          </cell>
          <cell r="DA62" t="str">
            <v>N</v>
          </cell>
          <cell r="DB62">
            <v>2095</v>
          </cell>
          <cell r="DC62">
            <v>2095</v>
          </cell>
          <cell r="DD62">
            <v>8760</v>
          </cell>
          <cell r="DE62">
            <v>9022.8000000000011</v>
          </cell>
          <cell r="DF62">
            <v>9338.598</v>
          </cell>
          <cell r="DG62" t="str">
            <v>Yes</v>
          </cell>
          <cell r="DH62">
            <v>6665</v>
          </cell>
          <cell r="DI62">
            <v>3</v>
          </cell>
          <cell r="DJ62">
            <v>0.03</v>
          </cell>
          <cell r="DK62">
            <v>102563.34263175</v>
          </cell>
          <cell r="DL62">
            <v>0</v>
          </cell>
          <cell r="DM62">
            <v>21574.940208000004</v>
          </cell>
          <cell r="DN62">
            <v>0</v>
          </cell>
          <cell r="DO62">
            <v>121675.38767999999</v>
          </cell>
          <cell r="DP62">
            <v>0</v>
          </cell>
          <cell r="DQ62">
            <v>245813.67051974998</v>
          </cell>
          <cell r="DR62">
            <v>253188.08063534249</v>
          </cell>
          <cell r="DS62">
            <v>262049.66345757945</v>
          </cell>
          <cell r="DT62">
            <v>261875.1329651447</v>
          </cell>
          <cell r="DU62">
            <v>280510.33391386707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</row>
        <row r="63">
          <cell r="D63">
            <v>1000894436</v>
          </cell>
          <cell r="E63">
            <v>39721.54</v>
          </cell>
          <cell r="F63">
            <v>2017</v>
          </cell>
          <cell r="G63">
            <v>4.2500000000000003E-2</v>
          </cell>
          <cell r="H63">
            <v>0</v>
          </cell>
          <cell r="I63" t="str">
            <v>-</v>
          </cell>
          <cell r="J63">
            <v>0</v>
          </cell>
          <cell r="K63" t="str">
            <v>Y</v>
          </cell>
          <cell r="L63" t="str">
            <v>Y</v>
          </cell>
          <cell r="M63" t="str">
            <v>Y</v>
          </cell>
          <cell r="N63">
            <v>13256.3896</v>
          </cell>
          <cell r="P63">
            <v>0</v>
          </cell>
          <cell r="Q63">
            <v>23629</v>
          </cell>
          <cell r="R63">
            <v>2016</v>
          </cell>
          <cell r="S63">
            <v>0</v>
          </cell>
          <cell r="W63" t="str">
            <v>Government</v>
          </cell>
          <cell r="X63" t="str">
            <v>Medium</v>
          </cell>
          <cell r="Y63" t="str">
            <v>Medium</v>
          </cell>
          <cell r="Z63" t="str">
            <v>Medium</v>
          </cell>
          <cell r="AA63">
            <v>1688.1654500000002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1688.1654500000002</v>
          </cell>
          <cell r="AH63">
            <v>41409.705450000001</v>
          </cell>
          <cell r="AI63">
            <v>0</v>
          </cell>
          <cell r="AJ63">
            <v>862.86959999999999</v>
          </cell>
          <cell r="AK63">
            <v>0</v>
          </cell>
          <cell r="AL63">
            <v>12393.52</v>
          </cell>
          <cell r="AM63">
            <v>0</v>
          </cell>
          <cell r="AN63">
            <v>862.86959999999999</v>
          </cell>
          <cell r="AO63">
            <v>1</v>
          </cell>
          <cell r="AP63">
            <v>38</v>
          </cell>
          <cell r="AQ63">
            <v>63053</v>
          </cell>
          <cell r="AR63">
            <v>0.75</v>
          </cell>
          <cell r="AS63">
            <v>15763.25</v>
          </cell>
          <cell r="AT63">
            <v>0.75</v>
          </cell>
          <cell r="AU63">
            <v>16626.119599999998</v>
          </cell>
          <cell r="AV63">
            <v>17124.903188</v>
          </cell>
          <cell r="AW63">
            <v>17724.274799579998</v>
          </cell>
          <cell r="AX63">
            <v>17210.527703939999</v>
          </cell>
          <cell r="AY63">
            <v>17901.960654445786</v>
          </cell>
          <cell r="AZ63">
            <v>0</v>
          </cell>
          <cell r="BA63">
            <v>0</v>
          </cell>
          <cell r="BB63">
            <v>45</v>
          </cell>
          <cell r="BC63">
            <v>40784</v>
          </cell>
          <cell r="BD63">
            <v>0.75</v>
          </cell>
          <cell r="BE63">
            <v>10196</v>
          </cell>
          <cell r="BF63">
            <v>0.75</v>
          </cell>
          <cell r="BG63">
            <v>10196</v>
          </cell>
          <cell r="BH63">
            <v>10501.880000000001</v>
          </cell>
          <cell r="BI63">
            <v>10869.4458</v>
          </cell>
          <cell r="BJ63">
            <v>10554.3894</v>
          </cell>
          <cell r="BK63">
            <v>10978.411994144997</v>
          </cell>
          <cell r="BL63">
            <v>12393.52</v>
          </cell>
          <cell r="BM63">
            <v>3</v>
          </cell>
          <cell r="BN63">
            <v>0</v>
          </cell>
          <cell r="BO63">
            <v>0</v>
          </cell>
          <cell r="BP63">
            <v>0</v>
          </cell>
          <cell r="BQ63">
            <v>43</v>
          </cell>
          <cell r="BR63">
            <v>198429</v>
          </cell>
          <cell r="BS63">
            <v>0.55000000000000004</v>
          </cell>
          <cell r="BT63">
            <v>89293.049999999988</v>
          </cell>
          <cell r="BU63">
            <v>0.55000000000000004</v>
          </cell>
          <cell r="BV63">
            <v>101686.56999999999</v>
          </cell>
          <cell r="BW63">
            <v>104737.16709999999</v>
          </cell>
          <cell r="BX63">
            <v>108402.96794849998</v>
          </cell>
          <cell r="BY63">
            <v>111021.397126</v>
          </cell>
          <cell r="BZ63">
            <v>121801.57478693458</v>
          </cell>
          <cell r="CA63">
            <v>12393.52</v>
          </cell>
          <cell r="CB63">
            <v>28</v>
          </cell>
          <cell r="CC63">
            <v>122552</v>
          </cell>
          <cell r="CD63">
            <v>0.55000000000000004</v>
          </cell>
          <cell r="CE63">
            <v>55148.399999999994</v>
          </cell>
          <cell r="CF63">
            <v>0.55000000000000004</v>
          </cell>
          <cell r="CG63">
            <v>67541.919999999998</v>
          </cell>
          <cell r="CH63">
            <v>1969</v>
          </cell>
          <cell r="CI63">
            <v>125</v>
          </cell>
          <cell r="CJ63">
            <v>0.03</v>
          </cell>
          <cell r="CK63">
            <v>1191.6461999999999</v>
          </cell>
          <cell r="CL63">
            <v>42601.351650000004</v>
          </cell>
          <cell r="CM63">
            <v>43879.392199500006</v>
          </cell>
          <cell r="CN63">
            <v>45415.170926482504</v>
          </cell>
          <cell r="CO63">
            <v>44318.186121495004</v>
          </cell>
          <cell r="CP63">
            <v>46328.015862104796</v>
          </cell>
          <cell r="CR63">
            <v>21</v>
          </cell>
          <cell r="CS63">
            <v>0.3</v>
          </cell>
          <cell r="CT63">
            <v>5000</v>
          </cell>
          <cell r="CU63">
            <v>5000</v>
          </cell>
          <cell r="CV63">
            <v>5150</v>
          </cell>
          <cell r="CW63">
            <v>5330.25</v>
          </cell>
          <cell r="CX63">
            <v>5175.7499999999991</v>
          </cell>
          <cell r="CY63">
            <v>5383.6857562499981</v>
          </cell>
          <cell r="CZ63">
            <v>0</v>
          </cell>
          <cell r="DA63" t="str">
            <v>N</v>
          </cell>
          <cell r="DB63">
            <v>1572</v>
          </cell>
          <cell r="DC63">
            <v>1572</v>
          </cell>
          <cell r="DD63">
            <v>8237</v>
          </cell>
          <cell r="DE63">
            <v>8484.11</v>
          </cell>
          <cell r="DF63">
            <v>8781.0538500000002</v>
          </cell>
          <cell r="DG63" t="str">
            <v>Yes</v>
          </cell>
          <cell r="DH63">
            <v>6665</v>
          </cell>
          <cell r="DI63">
            <v>3</v>
          </cell>
          <cell r="DJ63">
            <v>0.03</v>
          </cell>
          <cell r="DK63">
            <v>41323.311100500003</v>
          </cell>
          <cell r="DL63">
            <v>0</v>
          </cell>
          <cell r="DM63">
            <v>16127.336011999998</v>
          </cell>
          <cell r="DN63">
            <v>0</v>
          </cell>
          <cell r="DO63">
            <v>98635.972899999993</v>
          </cell>
          <cell r="DP63">
            <v>0</v>
          </cell>
          <cell r="DQ63">
            <v>156086.6200125</v>
          </cell>
          <cell r="DR63">
            <v>160769.21861287497</v>
          </cell>
          <cell r="DS63">
            <v>166396.14126432559</v>
          </cell>
          <cell r="DT63">
            <v>167373.60762289196</v>
          </cell>
          <cell r="DU63">
            <v>180450.60476438061</v>
          </cell>
          <cell r="DV63">
            <v>0</v>
          </cell>
          <cell r="DW63">
            <v>5846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</row>
        <row r="64">
          <cell r="D64">
            <v>3000173110</v>
          </cell>
          <cell r="E64">
            <v>46320.2</v>
          </cell>
          <cell r="F64">
            <v>2017</v>
          </cell>
          <cell r="G64">
            <v>4.2500000000000003E-2</v>
          </cell>
          <cell r="H64">
            <v>0</v>
          </cell>
          <cell r="I64" t="str">
            <v>-</v>
          </cell>
          <cell r="J64">
            <v>0</v>
          </cell>
          <cell r="K64" t="str">
            <v>Y</v>
          </cell>
          <cell r="L64" t="str">
            <v>N/A</v>
          </cell>
          <cell r="M64" t="str">
            <v>N</v>
          </cell>
          <cell r="N64">
            <v>28993.821599999999</v>
          </cell>
          <cell r="P64">
            <v>0</v>
          </cell>
          <cell r="Q64">
            <v>26559</v>
          </cell>
          <cell r="R64">
            <v>2017</v>
          </cell>
          <cell r="S64">
            <v>0</v>
          </cell>
          <cell r="W64" t="str">
            <v>Government</v>
          </cell>
          <cell r="X64" t="str">
            <v>Custom 4</v>
          </cell>
          <cell r="Y64" t="str">
            <v>Custom 1</v>
          </cell>
          <cell r="Z64" t="str">
            <v>Custom 1</v>
          </cell>
          <cell r="AA64">
            <v>1968.6085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1968.6085</v>
          </cell>
          <cell r="AH64">
            <v>48288.808499999999</v>
          </cell>
          <cell r="AI64">
            <v>0</v>
          </cell>
          <cell r="AJ64">
            <v>0</v>
          </cell>
          <cell r="AK64">
            <v>0</v>
          </cell>
          <cell r="AL64">
            <v>26663.606</v>
          </cell>
          <cell r="AM64">
            <v>2330.2156</v>
          </cell>
          <cell r="AN64">
            <v>0</v>
          </cell>
          <cell r="AO64">
            <v>0</v>
          </cell>
          <cell r="AP64">
            <v>39</v>
          </cell>
          <cell r="AQ64">
            <v>70726</v>
          </cell>
          <cell r="AR64">
            <v>0.7</v>
          </cell>
          <cell r="AS64">
            <v>21217.800000000003</v>
          </cell>
          <cell r="AT64">
            <v>0.7</v>
          </cell>
          <cell r="AU64">
            <v>21217.800000000003</v>
          </cell>
          <cell r="AV64">
            <v>21854.334000000003</v>
          </cell>
          <cell r="AW64">
            <v>22619.235690000001</v>
          </cell>
          <cell r="AX64">
            <v>21963.605670000001</v>
          </cell>
          <cell r="AY64">
            <v>22845.993527792249</v>
          </cell>
          <cell r="AZ64">
            <v>0</v>
          </cell>
          <cell r="BA64">
            <v>0</v>
          </cell>
          <cell r="BB64">
            <v>45</v>
          </cell>
          <cell r="BC64">
            <v>51425</v>
          </cell>
          <cell r="BD64">
            <v>0.7</v>
          </cell>
          <cell r="BE64">
            <v>15427.500000000002</v>
          </cell>
          <cell r="BF64">
            <v>0.7</v>
          </cell>
          <cell r="BG64">
            <v>15427.500000000002</v>
          </cell>
          <cell r="BH64">
            <v>15890.325000000003</v>
          </cell>
          <cell r="BI64">
            <v>16446.486375</v>
          </cell>
          <cell r="BJ64">
            <v>15969.776625</v>
          </cell>
          <cell r="BK64">
            <v>16611.362400909373</v>
          </cell>
          <cell r="BL64">
            <v>26663.606</v>
          </cell>
          <cell r="BM64">
            <v>3</v>
          </cell>
          <cell r="BN64">
            <v>0</v>
          </cell>
          <cell r="BO64">
            <v>0</v>
          </cell>
          <cell r="BP64">
            <v>0</v>
          </cell>
          <cell r="BQ64">
            <v>43</v>
          </cell>
          <cell r="BR64">
            <v>287181</v>
          </cell>
          <cell r="BS64">
            <v>0.5</v>
          </cell>
          <cell r="BT64">
            <v>143590.5</v>
          </cell>
          <cell r="BU64">
            <v>0.5</v>
          </cell>
          <cell r="BV64">
            <v>170254.106</v>
          </cell>
          <cell r="BW64">
            <v>175361.72917999999</v>
          </cell>
          <cell r="BX64">
            <v>181499.38970129998</v>
          </cell>
          <cell r="BY64">
            <v>185883.43293080002</v>
          </cell>
          <cell r="BZ64">
            <v>203932.71426838069</v>
          </cell>
          <cell r="CA64">
            <v>26663.606</v>
          </cell>
          <cell r="CB64">
            <v>28</v>
          </cell>
          <cell r="CC64">
            <v>191200</v>
          </cell>
          <cell r="CD64">
            <v>0.5</v>
          </cell>
          <cell r="CE64">
            <v>95600</v>
          </cell>
          <cell r="CF64">
            <v>0.5</v>
          </cell>
          <cell r="CG64">
            <v>122263.606</v>
          </cell>
          <cell r="CH64">
            <v>1969</v>
          </cell>
          <cell r="CI64">
            <v>125</v>
          </cell>
          <cell r="CJ64">
            <v>0.03</v>
          </cell>
          <cell r="CK64">
            <v>1389.6059999999998</v>
          </cell>
          <cell r="CL64">
            <v>49678.414499999999</v>
          </cell>
          <cell r="CM64">
            <v>51168.766935</v>
          </cell>
          <cell r="CN64">
            <v>52959.673777724995</v>
          </cell>
          <cell r="CO64">
            <v>51680.454604350001</v>
          </cell>
          <cell r="CP64">
            <v>54024.163220657269</v>
          </cell>
          <cell r="CR64">
            <v>21</v>
          </cell>
          <cell r="CS64">
            <v>0.3</v>
          </cell>
          <cell r="CT64">
            <v>5000</v>
          </cell>
          <cell r="CU64">
            <v>5000</v>
          </cell>
          <cell r="CV64">
            <v>5150</v>
          </cell>
          <cell r="CW64">
            <v>5330.25</v>
          </cell>
          <cell r="CX64">
            <v>5175.7499999999991</v>
          </cell>
          <cell r="CY64">
            <v>5383.6857562499981</v>
          </cell>
          <cell r="CZ64">
            <v>2330.2156</v>
          </cell>
          <cell r="DA64" t="str">
            <v>Y</v>
          </cell>
          <cell r="DB64">
            <v>0</v>
          </cell>
          <cell r="DC64">
            <v>0</v>
          </cell>
          <cell r="DD64">
            <v>8995.2155999999995</v>
          </cell>
          <cell r="DE64">
            <v>9265.0720679999995</v>
          </cell>
          <cell r="DF64">
            <v>9589.3495903799994</v>
          </cell>
          <cell r="DG64" t="str">
            <v>Yes</v>
          </cell>
          <cell r="DH64">
            <v>6665</v>
          </cell>
          <cell r="DI64">
            <v>3</v>
          </cell>
          <cell r="DJ64">
            <v>0.03</v>
          </cell>
          <cell r="DK64">
            <v>48188.062064999998</v>
          </cell>
          <cell r="DL64">
            <v>0</v>
          </cell>
          <cell r="DM64">
            <v>0</v>
          </cell>
          <cell r="DN64">
            <v>0</v>
          </cell>
          <cell r="DO64">
            <v>165146.48282</v>
          </cell>
          <cell r="DP64">
            <v>8725.3591319999996</v>
          </cell>
          <cell r="DQ64">
            <v>222059.90401700002</v>
          </cell>
          <cell r="DR64">
            <v>228721.70113750998</v>
          </cell>
          <cell r="DS64">
            <v>236726.96067732282</v>
          </cell>
          <cell r="DT64">
            <v>239424.0908150555</v>
          </cell>
          <cell r="DU64">
            <v>259519.84026703541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</row>
        <row r="65">
          <cell r="D65">
            <v>2000591349</v>
          </cell>
          <cell r="E65">
            <v>18663.3</v>
          </cell>
          <cell r="F65">
            <v>2017</v>
          </cell>
          <cell r="G65">
            <v>4.2500000000000003E-2</v>
          </cell>
          <cell r="H65">
            <v>0</v>
          </cell>
          <cell r="I65" t="str">
            <v>-</v>
          </cell>
          <cell r="J65">
            <v>0</v>
          </cell>
          <cell r="K65" t="str">
            <v>Y</v>
          </cell>
          <cell r="L65" t="str">
            <v>Y</v>
          </cell>
          <cell r="M65" t="str">
            <v>Y</v>
          </cell>
          <cell r="N65">
            <v>7471.1880000000001</v>
          </cell>
          <cell r="P65">
            <v>0</v>
          </cell>
          <cell r="Q65">
            <v>27315</v>
          </cell>
          <cell r="R65">
            <v>2017</v>
          </cell>
          <cell r="S65">
            <v>0</v>
          </cell>
          <cell r="W65" t="str">
            <v>Academic</v>
          </cell>
          <cell r="X65" t="str">
            <v>Medium</v>
          </cell>
          <cell r="Y65" t="str">
            <v>Large</v>
          </cell>
          <cell r="Z65" t="str">
            <v>Small</v>
          </cell>
          <cell r="AA65">
            <v>793.19024999999999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793.19024999999999</v>
          </cell>
          <cell r="AH65">
            <v>19456.490249999999</v>
          </cell>
          <cell r="AI65">
            <v>0</v>
          </cell>
          <cell r="AJ65">
            <v>0</v>
          </cell>
          <cell r="AK65">
            <v>0</v>
          </cell>
          <cell r="AL65">
            <v>7471.1880000000001</v>
          </cell>
          <cell r="AM65">
            <v>0</v>
          </cell>
          <cell r="AN65">
            <v>0</v>
          </cell>
          <cell r="AO65">
            <v>0</v>
          </cell>
          <cell r="AP65">
            <v>39</v>
          </cell>
          <cell r="AQ65">
            <v>77437</v>
          </cell>
          <cell r="AR65">
            <v>0.7</v>
          </cell>
          <cell r="AS65">
            <v>23231.100000000002</v>
          </cell>
          <cell r="AT65">
            <v>0.7</v>
          </cell>
          <cell r="AU65">
            <v>23231.100000000002</v>
          </cell>
          <cell r="AV65">
            <v>23928.033000000003</v>
          </cell>
          <cell r="AW65">
            <v>24765.514155000001</v>
          </cell>
          <cell r="AX65">
            <v>24047.673165</v>
          </cell>
          <cell r="AY65">
            <v>25013.788434403868</v>
          </cell>
          <cell r="AZ65">
            <v>0</v>
          </cell>
          <cell r="BA65">
            <v>0</v>
          </cell>
          <cell r="BB65">
            <v>45</v>
          </cell>
          <cell r="BC65">
            <v>35464</v>
          </cell>
          <cell r="BD65">
            <v>0.8</v>
          </cell>
          <cell r="BE65">
            <v>7092.7999999999984</v>
          </cell>
          <cell r="BF65">
            <v>0.8</v>
          </cell>
          <cell r="BG65">
            <v>7092.7999999999984</v>
          </cell>
          <cell r="BH65">
            <v>7305.5839999999989</v>
          </cell>
          <cell r="BI65">
            <v>7561.2794399999984</v>
          </cell>
          <cell r="BJ65">
            <v>7342.1119199999985</v>
          </cell>
          <cell r="BK65">
            <v>7637.081266385997</v>
          </cell>
          <cell r="BL65">
            <v>7471.1880000000001</v>
          </cell>
          <cell r="BM65">
            <v>1</v>
          </cell>
          <cell r="BN65">
            <v>0</v>
          </cell>
          <cell r="BO65">
            <v>0</v>
          </cell>
          <cell r="BP65">
            <v>0</v>
          </cell>
          <cell r="BQ65">
            <v>45</v>
          </cell>
          <cell r="BR65">
            <v>260873</v>
          </cell>
          <cell r="BS65">
            <v>0.5</v>
          </cell>
          <cell r="BT65">
            <v>130436.5</v>
          </cell>
          <cell r="BU65">
            <v>0.5</v>
          </cell>
          <cell r="BV65">
            <v>137907.68799999999</v>
          </cell>
          <cell r="BW65">
            <v>142044.91863999999</v>
          </cell>
          <cell r="BX65">
            <v>147016.49079239997</v>
          </cell>
          <cell r="BY65">
            <v>150567.6137584</v>
          </cell>
          <cell r="BZ65">
            <v>165187.72905434063</v>
          </cell>
          <cell r="CA65">
            <v>7471.1880000000001</v>
          </cell>
          <cell r="CB65">
            <v>30</v>
          </cell>
          <cell r="CC65">
            <v>164597</v>
          </cell>
          <cell r="CD65">
            <v>0.5</v>
          </cell>
          <cell r="CE65">
            <v>82298.5</v>
          </cell>
          <cell r="CF65">
            <v>0.5</v>
          </cell>
          <cell r="CG65">
            <v>89769.687999999995</v>
          </cell>
          <cell r="CH65">
            <v>1969</v>
          </cell>
          <cell r="CI65">
            <v>125</v>
          </cell>
          <cell r="CJ65">
            <v>0.03</v>
          </cell>
          <cell r="CK65">
            <v>559.899</v>
          </cell>
          <cell r="CL65">
            <v>20016.38925</v>
          </cell>
          <cell r="CM65">
            <v>20616.880927500002</v>
          </cell>
          <cell r="CN65">
            <v>21338.4717599625</v>
          </cell>
          <cell r="CO65">
            <v>20823.049736775003</v>
          </cell>
          <cell r="CP65">
            <v>21767.37504233775</v>
          </cell>
          <cell r="CR65">
            <v>21</v>
          </cell>
          <cell r="CS65">
            <v>0.3</v>
          </cell>
          <cell r="CT65">
            <v>5000</v>
          </cell>
          <cell r="CU65">
            <v>5000</v>
          </cell>
          <cell r="CV65">
            <v>5150</v>
          </cell>
          <cell r="CW65">
            <v>5330.25</v>
          </cell>
          <cell r="CX65">
            <v>5175.7499999999991</v>
          </cell>
          <cell r="CY65">
            <v>5383.6857562499981</v>
          </cell>
          <cell r="CZ65">
            <v>0</v>
          </cell>
          <cell r="DA65" t="str">
            <v>N</v>
          </cell>
          <cell r="DB65">
            <v>1572</v>
          </cell>
          <cell r="DC65">
            <v>1572</v>
          </cell>
          <cell r="DD65">
            <v>8237</v>
          </cell>
          <cell r="DE65">
            <v>8484.11</v>
          </cell>
          <cell r="DF65">
            <v>8781.0538500000002</v>
          </cell>
          <cell r="DG65" t="str">
            <v>Yes</v>
          </cell>
          <cell r="DH65">
            <v>6665</v>
          </cell>
          <cell r="DI65">
            <v>2</v>
          </cell>
          <cell r="DJ65">
            <v>0</v>
          </cell>
          <cell r="DK65">
            <v>20016.38925</v>
          </cell>
          <cell r="DL65">
            <v>0</v>
          </cell>
          <cell r="DM65">
            <v>0</v>
          </cell>
          <cell r="DN65">
            <v>0</v>
          </cell>
          <cell r="DO65">
            <v>137907.68799999999</v>
          </cell>
          <cell r="DP65">
            <v>0</v>
          </cell>
          <cell r="DQ65">
            <v>157924.07725</v>
          </cell>
          <cell r="DR65">
            <v>162661.79956749998</v>
          </cell>
          <cell r="DS65">
            <v>168354.96255236247</v>
          </cell>
          <cell r="DT65">
            <v>171390.66349517499</v>
          </cell>
          <cell r="DU65">
            <v>186955.10409667838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</row>
        <row r="66">
          <cell r="D66">
            <v>3001587308</v>
          </cell>
          <cell r="E66">
            <v>10974.87</v>
          </cell>
          <cell r="F66">
            <v>2017</v>
          </cell>
          <cell r="G66">
            <v>4.2500000000000003E-2</v>
          </cell>
          <cell r="H66">
            <v>0</v>
          </cell>
          <cell r="I66" t="str">
            <v>-</v>
          </cell>
          <cell r="J66">
            <v>0</v>
          </cell>
          <cell r="K66" t="str">
            <v>Y</v>
          </cell>
          <cell r="L66" t="str">
            <v>N/A</v>
          </cell>
          <cell r="M66" t="str">
            <v>N</v>
          </cell>
          <cell r="N66">
            <v>0</v>
          </cell>
          <cell r="P66">
            <v>0</v>
          </cell>
          <cell r="Q66" t="str">
            <v>N/A AC Small EUR</v>
          </cell>
          <cell r="R66" t="str">
            <v>-</v>
          </cell>
          <cell r="S66">
            <v>0</v>
          </cell>
          <cell r="W66" t="str">
            <v>Academic</v>
          </cell>
          <cell r="X66" t="str">
            <v>Small</v>
          </cell>
          <cell r="Y66" t="str">
            <v>Small</v>
          </cell>
          <cell r="Z66" t="str">
            <v>Small</v>
          </cell>
          <cell r="AA66">
            <v>466.43197500000008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466.43197500000008</v>
          </cell>
          <cell r="AH66">
            <v>11441.301975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39</v>
          </cell>
          <cell r="AQ66">
            <v>64367</v>
          </cell>
          <cell r="AR66">
            <v>0.8</v>
          </cell>
          <cell r="AS66">
            <v>12873.399999999998</v>
          </cell>
          <cell r="AT66">
            <v>0.8</v>
          </cell>
          <cell r="AU66">
            <v>12873.399999999998</v>
          </cell>
          <cell r="AV66">
            <v>13259.601999999999</v>
          </cell>
          <cell r="AW66">
            <v>13723.688069999998</v>
          </cell>
          <cell r="AX66">
            <v>13325.900009999998</v>
          </cell>
          <cell r="AY66">
            <v>13861.268042901744</v>
          </cell>
          <cell r="AZ66">
            <v>0</v>
          </cell>
          <cell r="BA66">
            <v>0</v>
          </cell>
          <cell r="BB66">
            <v>45</v>
          </cell>
          <cell r="BC66">
            <v>35464</v>
          </cell>
          <cell r="BD66">
            <v>0.8</v>
          </cell>
          <cell r="BE66">
            <v>7092.7999999999984</v>
          </cell>
          <cell r="BF66">
            <v>0.8</v>
          </cell>
          <cell r="BG66">
            <v>7092.7999999999984</v>
          </cell>
          <cell r="BH66">
            <v>7305.5839999999989</v>
          </cell>
          <cell r="BI66">
            <v>7561.2794399999984</v>
          </cell>
          <cell r="BJ66">
            <v>7342.1119199999985</v>
          </cell>
          <cell r="BK66">
            <v>7637.081266385997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46</v>
          </cell>
          <cell r="BR66">
            <v>170885</v>
          </cell>
          <cell r="BS66">
            <v>0.6</v>
          </cell>
          <cell r="BT66">
            <v>68354</v>
          </cell>
          <cell r="BU66">
            <v>0.6</v>
          </cell>
          <cell r="BV66">
            <v>68354</v>
          </cell>
          <cell r="BW66">
            <v>70404.62</v>
          </cell>
          <cell r="BX66">
            <v>72868.781699999992</v>
          </cell>
          <cell r="BY66">
            <v>74628.897199999992</v>
          </cell>
          <cell r="BZ66">
            <v>81875.363118119989</v>
          </cell>
          <cell r="CA66">
            <v>0</v>
          </cell>
          <cell r="CB66">
            <v>31</v>
          </cell>
          <cell r="CC66">
            <v>110714</v>
          </cell>
          <cell r="CD66">
            <v>0.6</v>
          </cell>
          <cell r="CE66">
            <v>44285.600000000006</v>
          </cell>
          <cell r="CF66">
            <v>0.6</v>
          </cell>
          <cell r="CG66">
            <v>44285.600000000006</v>
          </cell>
          <cell r="CH66">
            <v>1969</v>
          </cell>
          <cell r="CI66">
            <v>125</v>
          </cell>
          <cell r="CJ66">
            <v>0.03</v>
          </cell>
          <cell r="CK66">
            <v>329.24610000000001</v>
          </cell>
          <cell r="CL66">
            <v>11770.548075000001</v>
          </cell>
          <cell r="CM66">
            <v>12123.664517250001</v>
          </cell>
          <cell r="CN66">
            <v>12547.99277535375</v>
          </cell>
          <cell r="CO66">
            <v>12244.9011624225</v>
          </cell>
          <cell r="CP66">
            <v>12800.20743013836</v>
          </cell>
          <cell r="CR66">
            <v>21</v>
          </cell>
          <cell r="CS66">
            <v>0.3</v>
          </cell>
          <cell r="CT66">
            <v>5000</v>
          </cell>
          <cell r="CU66">
            <v>5000</v>
          </cell>
          <cell r="CV66">
            <v>5150</v>
          </cell>
          <cell r="CW66">
            <v>5330.25</v>
          </cell>
          <cell r="CX66">
            <v>5175.7499999999991</v>
          </cell>
          <cell r="CY66">
            <v>5383.6857562499981</v>
          </cell>
          <cell r="CZ66">
            <v>0</v>
          </cell>
          <cell r="DA66" t="str">
            <v>N</v>
          </cell>
          <cell r="DB66">
            <v>1048</v>
          </cell>
          <cell r="DC66">
            <v>1048</v>
          </cell>
          <cell r="DD66">
            <v>7713</v>
          </cell>
          <cell r="DE66">
            <v>7944.39</v>
          </cell>
          <cell r="DF66">
            <v>8222.4436499999993</v>
          </cell>
          <cell r="DG66" t="str">
            <v>Yes</v>
          </cell>
          <cell r="DH66">
            <v>6665</v>
          </cell>
          <cell r="DI66">
            <v>1</v>
          </cell>
          <cell r="DJ66">
            <v>0</v>
          </cell>
          <cell r="DK66">
            <v>11770.548075000001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11770.548075000001</v>
          </cell>
          <cell r="DR66">
            <v>12123.664517250001</v>
          </cell>
          <cell r="DS66">
            <v>12547.99277535375</v>
          </cell>
          <cell r="DT66">
            <v>12244.9011624225</v>
          </cell>
          <cell r="DU66">
            <v>12800.20743013836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</row>
        <row r="67">
          <cell r="D67">
            <v>3000089374</v>
          </cell>
          <cell r="E67">
            <v>18996.18</v>
          </cell>
          <cell r="F67">
            <v>2017</v>
          </cell>
          <cell r="G67">
            <v>4.2500000000000003E-2</v>
          </cell>
          <cell r="H67">
            <v>0</v>
          </cell>
          <cell r="I67" t="str">
            <v>-</v>
          </cell>
          <cell r="J67">
            <v>0</v>
          </cell>
          <cell r="K67" t="str">
            <v>Y</v>
          </cell>
          <cell r="L67" t="str">
            <v>Y</v>
          </cell>
          <cell r="M67" t="str">
            <v>Y</v>
          </cell>
          <cell r="N67">
            <v>7471.1880000000001</v>
          </cell>
          <cell r="P67">
            <v>0</v>
          </cell>
          <cell r="Q67">
            <v>36421</v>
          </cell>
          <cell r="R67">
            <v>2017</v>
          </cell>
          <cell r="S67">
            <v>0</v>
          </cell>
          <cell r="W67" t="str">
            <v>Academic</v>
          </cell>
          <cell r="X67" t="str">
            <v>Medium</v>
          </cell>
          <cell r="Y67" t="str">
            <v>Large</v>
          </cell>
          <cell r="Z67" t="str">
            <v>Small</v>
          </cell>
          <cell r="AA67">
            <v>807.33765000000005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807.33765000000005</v>
          </cell>
          <cell r="AH67">
            <v>19803.517650000002</v>
          </cell>
          <cell r="AI67">
            <v>0</v>
          </cell>
          <cell r="AJ67">
            <v>0</v>
          </cell>
          <cell r="AK67">
            <v>0</v>
          </cell>
          <cell r="AL67">
            <v>7471.1880000000001</v>
          </cell>
          <cell r="AM67">
            <v>0</v>
          </cell>
          <cell r="AN67">
            <v>0</v>
          </cell>
          <cell r="AO67">
            <v>0</v>
          </cell>
          <cell r="AP67">
            <v>39</v>
          </cell>
          <cell r="AQ67">
            <v>77437</v>
          </cell>
          <cell r="AR67">
            <v>0.7</v>
          </cell>
          <cell r="AS67">
            <v>23231.100000000002</v>
          </cell>
          <cell r="AT67">
            <v>0.7</v>
          </cell>
          <cell r="AU67">
            <v>23231.100000000002</v>
          </cell>
          <cell r="AV67">
            <v>23928.033000000003</v>
          </cell>
          <cell r="AW67">
            <v>24765.514155000001</v>
          </cell>
          <cell r="AX67">
            <v>24047.673165</v>
          </cell>
          <cell r="AY67">
            <v>25013.788434403868</v>
          </cell>
          <cell r="AZ67">
            <v>0</v>
          </cell>
          <cell r="BA67">
            <v>0</v>
          </cell>
          <cell r="BB67">
            <v>45</v>
          </cell>
          <cell r="BC67">
            <v>35464</v>
          </cell>
          <cell r="BD67">
            <v>0.8</v>
          </cell>
          <cell r="BE67">
            <v>7092.7999999999984</v>
          </cell>
          <cell r="BF67">
            <v>0.8</v>
          </cell>
          <cell r="BG67">
            <v>7092.7999999999984</v>
          </cell>
          <cell r="BH67">
            <v>7305.5839999999989</v>
          </cell>
          <cell r="BI67">
            <v>7561.2794399999984</v>
          </cell>
          <cell r="BJ67">
            <v>7342.1119199999985</v>
          </cell>
          <cell r="BK67">
            <v>7637.081266385997</v>
          </cell>
          <cell r="BL67">
            <v>7471.1880000000001</v>
          </cell>
          <cell r="BM67">
            <v>1</v>
          </cell>
          <cell r="BN67">
            <v>0</v>
          </cell>
          <cell r="BO67">
            <v>0</v>
          </cell>
          <cell r="BP67">
            <v>0</v>
          </cell>
          <cell r="BQ67">
            <v>45</v>
          </cell>
          <cell r="BR67">
            <v>260873</v>
          </cell>
          <cell r="BS67">
            <v>0.5</v>
          </cell>
          <cell r="BT67">
            <v>130436.5</v>
          </cell>
          <cell r="BU67">
            <v>0.5</v>
          </cell>
          <cell r="BV67">
            <v>137907.68799999999</v>
          </cell>
          <cell r="BW67">
            <v>142044.91863999999</v>
          </cell>
          <cell r="BX67">
            <v>147016.49079239997</v>
          </cell>
          <cell r="BY67">
            <v>150567.6137584</v>
          </cell>
          <cell r="BZ67">
            <v>165187.72905434063</v>
          </cell>
          <cell r="CA67">
            <v>7471.1880000000001</v>
          </cell>
          <cell r="CB67">
            <v>30</v>
          </cell>
          <cell r="CC67">
            <v>164597</v>
          </cell>
          <cell r="CD67">
            <v>0.5</v>
          </cell>
          <cell r="CE67">
            <v>82298.5</v>
          </cell>
          <cell r="CF67">
            <v>0.5</v>
          </cell>
          <cell r="CG67">
            <v>89769.687999999995</v>
          </cell>
          <cell r="CH67">
            <v>1969</v>
          </cell>
          <cell r="CI67">
            <v>125</v>
          </cell>
          <cell r="CJ67">
            <v>0.03</v>
          </cell>
          <cell r="CK67">
            <v>569.8854</v>
          </cell>
          <cell r="CL67">
            <v>20373.403050000001</v>
          </cell>
          <cell r="CM67">
            <v>20984.6051415</v>
          </cell>
          <cell r="CN67">
            <v>21719.066321452498</v>
          </cell>
          <cell r="CO67">
            <v>21194.451192914999</v>
          </cell>
          <cell r="CP67">
            <v>22155.619554513694</v>
          </cell>
          <cell r="CR67">
            <v>21</v>
          </cell>
          <cell r="CS67">
            <v>0.3</v>
          </cell>
          <cell r="CT67">
            <v>5000</v>
          </cell>
          <cell r="CU67">
            <v>5000</v>
          </cell>
          <cell r="CV67">
            <v>5150</v>
          </cell>
          <cell r="CW67">
            <v>5330.25</v>
          </cell>
          <cell r="CX67">
            <v>5175.7499999999991</v>
          </cell>
          <cell r="CY67">
            <v>5383.6857562499981</v>
          </cell>
          <cell r="CZ67">
            <v>0</v>
          </cell>
          <cell r="DA67" t="str">
            <v>N</v>
          </cell>
          <cell r="DB67">
            <v>1572</v>
          </cell>
          <cell r="DC67">
            <v>1572</v>
          </cell>
          <cell r="DD67">
            <v>8237</v>
          </cell>
          <cell r="DE67">
            <v>8484.11</v>
          </cell>
          <cell r="DF67">
            <v>8781.0538500000002</v>
          </cell>
          <cell r="DG67" t="str">
            <v>Yes</v>
          </cell>
          <cell r="DH67">
            <v>6665</v>
          </cell>
          <cell r="DI67">
            <v>2</v>
          </cell>
          <cell r="DJ67">
            <v>0</v>
          </cell>
          <cell r="DK67">
            <v>20373.403050000001</v>
          </cell>
          <cell r="DL67">
            <v>0</v>
          </cell>
          <cell r="DM67">
            <v>0</v>
          </cell>
          <cell r="DN67">
            <v>0</v>
          </cell>
          <cell r="DO67">
            <v>137907.68799999999</v>
          </cell>
          <cell r="DP67">
            <v>0</v>
          </cell>
          <cell r="DQ67">
            <v>158281.09104999999</v>
          </cell>
          <cell r="DR67">
            <v>163029.5237815</v>
          </cell>
          <cell r="DS67">
            <v>168735.55711385247</v>
          </cell>
          <cell r="DT67">
            <v>171762.064951315</v>
          </cell>
          <cell r="DU67">
            <v>187343.34860885431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</row>
        <row r="68">
          <cell r="E68">
            <v>8650880.4999999963</v>
          </cell>
          <cell r="H68">
            <v>167041.65000000002</v>
          </cell>
          <cell r="N68">
            <v>4412838.7861642418</v>
          </cell>
          <cell r="O68">
            <v>0</v>
          </cell>
          <cell r="P68">
            <v>34737.488615934279</v>
          </cell>
          <cell r="AA68">
            <v>367662.42125000001</v>
          </cell>
          <cell r="AB68">
            <v>3227.8864750000002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370890.30772500002</v>
          </cell>
          <cell r="AH68">
            <v>9018542.921249995</v>
          </cell>
          <cell r="AI68">
            <v>170269.53647500003</v>
          </cell>
          <cell r="AJ68">
            <v>698234.64267945022</v>
          </cell>
          <cell r="AK68">
            <v>192561.97295302805</v>
          </cell>
          <cell r="AL68">
            <v>3439011.6483315891</v>
          </cell>
          <cell r="AM68">
            <v>83030.522200176027</v>
          </cell>
          <cell r="AN68">
            <v>698234.64267945022</v>
          </cell>
          <cell r="AQ68">
            <v>3350743</v>
          </cell>
          <cell r="AS68">
            <v>975062.45000000019</v>
          </cell>
          <cell r="AU68">
            <v>1673297.0926794498</v>
          </cell>
          <cell r="AV68">
            <v>1723496.0054598332</v>
          </cell>
          <cell r="AW68">
            <v>1783818.3656509274</v>
          </cell>
          <cell r="AX68">
            <v>1732113.4854871333</v>
          </cell>
          <cell r="AY68">
            <v>1801701.1447665778</v>
          </cell>
          <cell r="AZ68">
            <v>192561.97295302805</v>
          </cell>
          <cell r="BC68">
            <v>1907049</v>
          </cell>
          <cell r="BE68">
            <v>442800.64999999991</v>
          </cell>
          <cell r="BG68">
            <v>635362.62295302819</v>
          </cell>
          <cell r="BH68">
            <v>654423.5016416189</v>
          </cell>
          <cell r="BI68">
            <v>677328.32419907534</v>
          </cell>
          <cell r="BJ68">
            <v>657695.61914982705</v>
          </cell>
          <cell r="BK68">
            <v>684118.54064917099</v>
          </cell>
          <cell r="BL68">
            <v>3439011.6483315891</v>
          </cell>
          <cell r="BR68">
            <v>10133190</v>
          </cell>
          <cell r="BT68">
            <v>5157698.7499999991</v>
          </cell>
          <cell r="BV68">
            <v>8596710.3983315881</v>
          </cell>
          <cell r="BW68">
            <v>8854611.710281536</v>
          </cell>
          <cell r="BX68">
            <v>9164523.1201413888</v>
          </cell>
          <cell r="BY68">
            <v>9385888.4128984269</v>
          </cell>
          <cell r="BZ68">
            <v>10297258.177790867</v>
          </cell>
          <cell r="CA68">
            <v>2765403.3688405859</v>
          </cell>
          <cell r="CC68">
            <v>5656132</v>
          </cell>
          <cell r="CE68">
            <v>2833395.5</v>
          </cell>
          <cell r="CG68">
            <v>5598798.8688405855</v>
          </cell>
          <cell r="CK68">
            <v>259526.41500000007</v>
          </cell>
          <cell r="CL68">
            <v>9278069.336249996</v>
          </cell>
          <cell r="CM68">
            <v>9556411.4163374994</v>
          </cell>
          <cell r="CN68">
            <v>9890885.815909313</v>
          </cell>
          <cell r="CO68">
            <v>9651975.5305008814</v>
          </cell>
          <cell r="CP68">
            <v>10089692.620809093</v>
          </cell>
          <cell r="CT68">
            <v>204176.06300000002</v>
          </cell>
          <cell r="CU68">
            <v>374445.59947499994</v>
          </cell>
          <cell r="CV68">
            <v>385678.96745925001</v>
          </cell>
          <cell r="CW68">
            <v>399177.73132032377</v>
          </cell>
          <cell r="CX68">
            <v>387607.36229654623</v>
          </cell>
          <cell r="CY68">
            <v>403179.48807680974</v>
          </cell>
          <cell r="CZ68">
            <v>83030.522200176027</v>
          </cell>
          <cell r="DB68">
            <v>51077</v>
          </cell>
          <cell r="DC68">
            <v>51077</v>
          </cell>
          <cell r="DD68">
            <v>427367.52220017608</v>
          </cell>
          <cell r="DE68">
            <v>440188.54786618112</v>
          </cell>
          <cell r="DF68">
            <v>455595.14704149781</v>
          </cell>
          <cell r="DH68">
            <v>293260</v>
          </cell>
          <cell r="DK68">
            <v>8847756.2161559984</v>
          </cell>
          <cell r="DL68">
            <v>184746.27625125</v>
          </cell>
          <cell r="DM68">
            <v>1247268.8947774775</v>
          </cell>
          <cell r="DN68">
            <v>427646.31986537651</v>
          </cell>
          <cell r="DO68">
            <v>7911732.0155790085</v>
          </cell>
          <cell r="DP68">
            <v>193378.55210216713</v>
          </cell>
          <cell r="DQ68">
            <v>18812528.274731286</v>
          </cell>
          <cell r="DR68">
            <v>19376904.122973222</v>
          </cell>
          <cell r="DS68">
            <v>20055095.767277282</v>
          </cell>
          <cell r="DT68">
            <v>19966558.307240508</v>
          </cell>
          <cell r="DU68">
            <v>21307036.192960061</v>
          </cell>
          <cell r="DV68">
            <v>42632.4</v>
          </cell>
          <cell r="DW68">
            <v>68982.799999999988</v>
          </cell>
          <cell r="DX68">
            <v>1594.9284059701492</v>
          </cell>
          <cell r="DY68">
            <v>1725.3673100322953</v>
          </cell>
          <cell r="DZ68">
            <v>30915.815755586591</v>
          </cell>
          <cell r="EA68">
            <v>0</v>
          </cell>
          <cell r="EB68">
            <v>0</v>
          </cell>
          <cell r="EC68">
            <v>0</v>
          </cell>
          <cell r="ED68">
            <v>501.37714434523809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A4" t="str">
            <v>Australian Catholic University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11</v>
          </cell>
          <cell r="BQ4">
            <v>0</v>
          </cell>
          <cell r="BR4">
            <v>0</v>
          </cell>
          <cell r="BS4">
            <v>2</v>
          </cell>
          <cell r="BT4">
            <v>56</v>
          </cell>
          <cell r="BU4">
            <v>0</v>
          </cell>
          <cell r="BV4">
            <v>19</v>
          </cell>
          <cell r="BW4">
            <v>0</v>
          </cell>
          <cell r="BX4">
            <v>70</v>
          </cell>
          <cell r="BY4">
            <v>59</v>
          </cell>
          <cell r="BZ4">
            <v>4</v>
          </cell>
          <cell r="CA4">
            <v>5156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86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30</v>
          </cell>
          <cell r="DE4">
            <v>0</v>
          </cell>
          <cell r="DF4">
            <v>0</v>
          </cell>
          <cell r="DG4">
            <v>2</v>
          </cell>
          <cell r="DH4">
            <v>153</v>
          </cell>
          <cell r="DI4">
            <v>0</v>
          </cell>
          <cell r="DJ4">
            <v>4</v>
          </cell>
          <cell r="DK4">
            <v>0</v>
          </cell>
          <cell r="DL4">
            <v>10</v>
          </cell>
          <cell r="DM4">
            <v>0</v>
          </cell>
          <cell r="DN4">
            <v>17</v>
          </cell>
          <cell r="DO4">
            <v>1818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15</v>
          </cell>
          <cell r="DV4">
            <v>2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10</v>
          </cell>
          <cell r="EW4">
            <v>0</v>
          </cell>
          <cell r="EX4">
            <v>0</v>
          </cell>
          <cell r="EY4">
            <v>0</v>
          </cell>
          <cell r="EZ4">
            <v>14</v>
          </cell>
          <cell r="FA4">
            <v>0</v>
          </cell>
          <cell r="FB4">
            <v>2</v>
          </cell>
          <cell r="FC4">
            <v>0</v>
          </cell>
          <cell r="FD4">
            <v>1</v>
          </cell>
          <cell r="FE4">
            <v>0</v>
          </cell>
          <cell r="FF4">
            <v>1</v>
          </cell>
          <cell r="FG4">
            <v>131</v>
          </cell>
          <cell r="FH4">
            <v>0</v>
          </cell>
          <cell r="FI4">
            <v>0</v>
          </cell>
          <cell r="FJ4">
            <v>0</v>
          </cell>
          <cell r="FK4">
            <v>0</v>
          </cell>
          <cell r="FL4">
            <v>0</v>
          </cell>
          <cell r="FM4">
            <v>0</v>
          </cell>
          <cell r="FN4">
            <v>0</v>
          </cell>
          <cell r="FO4">
            <v>0</v>
          </cell>
          <cell r="FP4">
            <v>0</v>
          </cell>
          <cell r="FQ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0</v>
          </cell>
          <cell r="GH4">
            <v>0</v>
          </cell>
          <cell r="GI4">
            <v>0</v>
          </cell>
          <cell r="GJ4">
            <v>1</v>
          </cell>
          <cell r="GK4">
            <v>7512.7383942187498</v>
          </cell>
        </row>
        <row r="5">
          <cell r="A5" t="str">
            <v>Australian National University</v>
          </cell>
          <cell r="B5">
            <v>427</v>
          </cell>
          <cell r="C5">
            <v>414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31</v>
          </cell>
          <cell r="AS5">
            <v>0</v>
          </cell>
          <cell r="AT5">
            <v>0</v>
          </cell>
          <cell r="AU5">
            <v>7</v>
          </cell>
          <cell r="AV5">
            <v>376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13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38</v>
          </cell>
          <cell r="BM5">
            <v>376</v>
          </cell>
          <cell r="BN5">
            <v>13</v>
          </cell>
          <cell r="BO5">
            <v>427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3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33</v>
          </cell>
          <cell r="EW5">
            <v>0</v>
          </cell>
          <cell r="EX5">
            <v>0</v>
          </cell>
          <cell r="EY5">
            <v>20</v>
          </cell>
          <cell r="EZ5">
            <v>19</v>
          </cell>
          <cell r="FA5">
            <v>0</v>
          </cell>
          <cell r="FB5">
            <v>1</v>
          </cell>
          <cell r="FC5">
            <v>0</v>
          </cell>
          <cell r="FD5">
            <v>1</v>
          </cell>
          <cell r="FE5">
            <v>0</v>
          </cell>
          <cell r="FF5">
            <v>3</v>
          </cell>
          <cell r="FG5">
            <v>2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0</v>
          </cell>
          <cell r="GJ5">
            <v>3</v>
          </cell>
          <cell r="GK5">
            <v>22538.215182656251</v>
          </cell>
        </row>
        <row r="6">
          <cell r="A6" t="str">
            <v>Avondale College of Higher Education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7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274</v>
          </cell>
          <cell r="CB6">
            <v>0</v>
          </cell>
          <cell r="CC6">
            <v>0</v>
          </cell>
          <cell r="CD6">
            <v>3</v>
          </cell>
          <cell r="CE6">
            <v>0</v>
          </cell>
          <cell r="CF6">
            <v>0</v>
          </cell>
          <cell r="CG6">
            <v>2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8</v>
          </cell>
          <cell r="DP6">
            <v>0</v>
          </cell>
          <cell r="DQ6">
            <v>0</v>
          </cell>
          <cell r="DR6">
            <v>1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1</v>
          </cell>
          <cell r="FA6">
            <v>0</v>
          </cell>
          <cell r="FB6">
            <v>0</v>
          </cell>
          <cell r="FC6">
            <v>5</v>
          </cell>
          <cell r="FD6">
            <v>2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1</v>
          </cell>
          <cell r="GK6">
            <v>7512.7383942187498</v>
          </cell>
        </row>
        <row r="7">
          <cell r="A7" t="str">
            <v>Bond University</v>
          </cell>
          <cell r="B7">
            <v>898</v>
          </cell>
          <cell r="C7">
            <v>204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6</v>
          </cell>
          <cell r="AS7">
            <v>0</v>
          </cell>
          <cell r="AT7">
            <v>192</v>
          </cell>
          <cell r="AU7">
            <v>1</v>
          </cell>
          <cell r="AV7">
            <v>3</v>
          </cell>
          <cell r="AW7">
            <v>0</v>
          </cell>
          <cell r="AX7">
            <v>1</v>
          </cell>
          <cell r="AY7">
            <v>0</v>
          </cell>
          <cell r="AZ7">
            <v>1</v>
          </cell>
          <cell r="BA7">
            <v>0</v>
          </cell>
          <cell r="BB7">
            <v>0</v>
          </cell>
          <cell r="BC7">
            <v>694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199</v>
          </cell>
          <cell r="BM7">
            <v>5</v>
          </cell>
          <cell r="BN7">
            <v>694</v>
          </cell>
          <cell r="BO7">
            <v>898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15</v>
          </cell>
          <cell r="DE7">
            <v>0</v>
          </cell>
          <cell r="DF7">
            <v>40</v>
          </cell>
          <cell r="DG7">
            <v>7</v>
          </cell>
          <cell r="DH7">
            <v>4</v>
          </cell>
          <cell r="DI7">
            <v>0</v>
          </cell>
          <cell r="DJ7">
            <v>4</v>
          </cell>
          <cell r="DK7">
            <v>0</v>
          </cell>
          <cell r="DL7">
            <v>0</v>
          </cell>
          <cell r="DM7">
            <v>0</v>
          </cell>
          <cell r="DN7">
            <v>7</v>
          </cell>
          <cell r="DO7">
            <v>15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6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8</v>
          </cell>
          <cell r="EW7">
            <v>0</v>
          </cell>
          <cell r="EX7">
            <v>0</v>
          </cell>
          <cell r="EY7">
            <v>1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4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2</v>
          </cell>
          <cell r="GK7">
            <v>15025.4767884375</v>
          </cell>
        </row>
        <row r="8">
          <cell r="A8" t="str">
            <v>CQUniversity</v>
          </cell>
          <cell r="B8">
            <v>41</v>
          </cell>
          <cell r="C8">
            <v>12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41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9</v>
          </cell>
          <cell r="AS8">
            <v>0</v>
          </cell>
          <cell r="AT8">
            <v>0</v>
          </cell>
          <cell r="AU8">
            <v>3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29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12</v>
          </cell>
          <cell r="BM8">
            <v>0</v>
          </cell>
          <cell r="BN8">
            <v>29</v>
          </cell>
          <cell r="BO8">
            <v>41</v>
          </cell>
          <cell r="BP8">
            <v>14</v>
          </cell>
          <cell r="BQ8">
            <v>0</v>
          </cell>
          <cell r="BR8">
            <v>0</v>
          </cell>
          <cell r="BS8">
            <v>5</v>
          </cell>
          <cell r="BT8">
            <v>0</v>
          </cell>
          <cell r="BU8">
            <v>0</v>
          </cell>
          <cell r="BV8">
            <v>34</v>
          </cell>
          <cell r="BW8">
            <v>12</v>
          </cell>
          <cell r="BX8">
            <v>0</v>
          </cell>
          <cell r="BY8">
            <v>0</v>
          </cell>
          <cell r="BZ8">
            <v>0</v>
          </cell>
          <cell r="CA8">
            <v>1368</v>
          </cell>
          <cell r="CB8">
            <v>1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4</v>
          </cell>
          <cell r="CH8">
            <v>2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3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8</v>
          </cell>
          <cell r="DL8">
            <v>0</v>
          </cell>
          <cell r="DM8">
            <v>0</v>
          </cell>
          <cell r="DN8">
            <v>36</v>
          </cell>
          <cell r="DO8">
            <v>525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2</v>
          </cell>
          <cell r="DV8">
            <v>1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9</v>
          </cell>
          <cell r="EW8">
            <v>0</v>
          </cell>
          <cell r="EX8">
            <v>0</v>
          </cell>
          <cell r="EY8">
            <v>2</v>
          </cell>
          <cell r="EZ8">
            <v>9</v>
          </cell>
          <cell r="FA8">
            <v>0</v>
          </cell>
          <cell r="FB8">
            <v>12</v>
          </cell>
          <cell r="FC8">
            <v>0</v>
          </cell>
          <cell r="FD8">
            <v>14</v>
          </cell>
          <cell r="FE8">
            <v>0</v>
          </cell>
          <cell r="FF8">
            <v>9</v>
          </cell>
          <cell r="FG8">
            <v>265</v>
          </cell>
          <cell r="FH8">
            <v>7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2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1</v>
          </cell>
          <cell r="GK8">
            <v>7512.7383942187498</v>
          </cell>
        </row>
        <row r="9">
          <cell r="A9" t="str">
            <v>Charles Darwin University</v>
          </cell>
          <cell r="B9">
            <v>39</v>
          </cell>
          <cell r="C9">
            <v>20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12</v>
          </cell>
          <cell r="AS9">
            <v>0</v>
          </cell>
          <cell r="AT9">
            <v>0</v>
          </cell>
          <cell r="AU9">
            <v>3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15</v>
          </cell>
          <cell r="BM9">
            <v>0</v>
          </cell>
          <cell r="BN9">
            <v>0</v>
          </cell>
          <cell r="BO9">
            <v>15</v>
          </cell>
          <cell r="BP9">
            <v>5</v>
          </cell>
          <cell r="BQ9">
            <v>0</v>
          </cell>
          <cell r="BR9">
            <v>0</v>
          </cell>
          <cell r="BS9">
            <v>0</v>
          </cell>
          <cell r="BT9">
            <v>31</v>
          </cell>
          <cell r="BU9">
            <v>0</v>
          </cell>
          <cell r="BV9">
            <v>17</v>
          </cell>
          <cell r="BW9">
            <v>40</v>
          </cell>
          <cell r="BX9">
            <v>12</v>
          </cell>
          <cell r="BY9">
            <v>0</v>
          </cell>
          <cell r="BZ9">
            <v>2</v>
          </cell>
          <cell r="CA9">
            <v>1024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4</v>
          </cell>
          <cell r="DE9">
            <v>0</v>
          </cell>
          <cell r="DF9">
            <v>0</v>
          </cell>
          <cell r="DG9">
            <v>1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76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5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5</v>
          </cell>
          <cell r="ES9">
            <v>0</v>
          </cell>
          <cell r="ET9">
            <v>19</v>
          </cell>
          <cell r="EU9">
            <v>24</v>
          </cell>
          <cell r="EV9">
            <v>22</v>
          </cell>
          <cell r="EW9">
            <v>0</v>
          </cell>
          <cell r="EX9">
            <v>0</v>
          </cell>
          <cell r="EY9">
            <v>1</v>
          </cell>
          <cell r="EZ9">
            <v>25</v>
          </cell>
          <cell r="FA9">
            <v>0</v>
          </cell>
          <cell r="FB9">
            <v>0</v>
          </cell>
          <cell r="FC9">
            <v>18</v>
          </cell>
          <cell r="FD9">
            <v>1</v>
          </cell>
          <cell r="FE9">
            <v>0</v>
          </cell>
          <cell r="FF9">
            <v>2</v>
          </cell>
          <cell r="FG9">
            <v>129</v>
          </cell>
          <cell r="FH9">
            <v>0</v>
          </cell>
          <cell r="FI9">
            <v>0</v>
          </cell>
          <cell r="FJ9">
            <v>1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1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2</v>
          </cell>
          <cell r="GK9">
            <v>15025.4767884375</v>
          </cell>
        </row>
        <row r="10">
          <cell r="A10" t="str">
            <v>Charles Sturt University</v>
          </cell>
          <cell r="B10">
            <v>412</v>
          </cell>
          <cell r="C10">
            <v>22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5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3</v>
          </cell>
          <cell r="Y10">
            <v>0</v>
          </cell>
          <cell r="Z10">
            <v>0</v>
          </cell>
          <cell r="AA10">
            <v>1</v>
          </cell>
          <cell r="AB10">
            <v>0</v>
          </cell>
          <cell r="AC10">
            <v>0</v>
          </cell>
          <cell r="AD10">
            <v>0</v>
          </cell>
          <cell r="AE10">
            <v>15</v>
          </cell>
          <cell r="AF10">
            <v>0</v>
          </cell>
          <cell r="AG10">
            <v>0</v>
          </cell>
          <cell r="AH10">
            <v>0</v>
          </cell>
          <cell r="AI10">
            <v>336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22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5</v>
          </cell>
          <cell r="BC10">
            <v>336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22</v>
          </cell>
          <cell r="BN10">
            <v>341</v>
          </cell>
          <cell r="BO10">
            <v>363</v>
          </cell>
          <cell r="BP10">
            <v>6</v>
          </cell>
          <cell r="BQ10">
            <v>0</v>
          </cell>
          <cell r="BR10">
            <v>0</v>
          </cell>
          <cell r="BS10">
            <v>2</v>
          </cell>
          <cell r="BT10">
            <v>45</v>
          </cell>
          <cell r="BU10">
            <v>0</v>
          </cell>
          <cell r="BV10">
            <v>0</v>
          </cell>
          <cell r="BW10">
            <v>80</v>
          </cell>
          <cell r="BX10">
            <v>0</v>
          </cell>
          <cell r="BY10">
            <v>0</v>
          </cell>
          <cell r="BZ10">
            <v>0</v>
          </cell>
          <cell r="CA10">
            <v>930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1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16</v>
          </cell>
          <cell r="DE10">
            <v>0</v>
          </cell>
          <cell r="DF10">
            <v>0</v>
          </cell>
          <cell r="DG10">
            <v>3</v>
          </cell>
          <cell r="DH10">
            <v>61</v>
          </cell>
          <cell r="DI10">
            <v>0</v>
          </cell>
          <cell r="DJ10">
            <v>26</v>
          </cell>
          <cell r="DK10">
            <v>0</v>
          </cell>
          <cell r="DL10">
            <v>11</v>
          </cell>
          <cell r="DM10">
            <v>0</v>
          </cell>
          <cell r="DN10">
            <v>12</v>
          </cell>
          <cell r="DO10">
            <v>526</v>
          </cell>
          <cell r="DP10">
            <v>0</v>
          </cell>
          <cell r="DQ10">
            <v>0</v>
          </cell>
          <cell r="DR10">
            <v>4</v>
          </cell>
          <cell r="DS10">
            <v>0</v>
          </cell>
          <cell r="DT10">
            <v>0</v>
          </cell>
          <cell r="DU10">
            <v>2</v>
          </cell>
          <cell r="DV10">
            <v>1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2</v>
          </cell>
          <cell r="EI10">
            <v>47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49</v>
          </cell>
          <cell r="EU10">
            <v>49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3</v>
          </cell>
          <cell r="FA10">
            <v>0</v>
          </cell>
          <cell r="FB10">
            <v>5</v>
          </cell>
          <cell r="FC10">
            <v>1</v>
          </cell>
          <cell r="FD10">
            <v>9</v>
          </cell>
          <cell r="FE10">
            <v>0</v>
          </cell>
          <cell r="FF10">
            <v>0</v>
          </cell>
          <cell r="FG10">
            <v>102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1</v>
          </cell>
          <cell r="FO10">
            <v>0</v>
          </cell>
          <cell r="FP10">
            <v>23</v>
          </cell>
          <cell r="FQ10">
            <v>0</v>
          </cell>
          <cell r="FR10">
            <v>0</v>
          </cell>
          <cell r="FS10">
            <v>2</v>
          </cell>
          <cell r="FT10">
            <v>1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18</v>
          </cell>
          <cell r="GA10">
            <v>343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4</v>
          </cell>
          <cell r="GK10">
            <v>29853.480881249998</v>
          </cell>
        </row>
        <row r="11">
          <cell r="A11" t="str">
            <v>Curtin University of Technology</v>
          </cell>
          <cell r="B11">
            <v>1121</v>
          </cell>
          <cell r="C11">
            <v>217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34</v>
          </cell>
          <cell r="AS11">
            <v>0</v>
          </cell>
          <cell r="AT11">
            <v>0</v>
          </cell>
          <cell r="AU11">
            <v>0</v>
          </cell>
          <cell r="AV11">
            <v>126</v>
          </cell>
          <cell r="AW11">
            <v>0</v>
          </cell>
          <cell r="AX11">
            <v>13</v>
          </cell>
          <cell r="AY11">
            <v>1</v>
          </cell>
          <cell r="AZ11">
            <v>10</v>
          </cell>
          <cell r="BA11">
            <v>0</v>
          </cell>
          <cell r="BB11">
            <v>0</v>
          </cell>
          <cell r="BC11">
            <v>765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34</v>
          </cell>
          <cell r="BM11">
            <v>150</v>
          </cell>
          <cell r="BN11">
            <v>765</v>
          </cell>
          <cell r="BO11">
            <v>949</v>
          </cell>
          <cell r="BP11">
            <v>17</v>
          </cell>
          <cell r="BQ11">
            <v>0</v>
          </cell>
          <cell r="BR11">
            <v>0</v>
          </cell>
          <cell r="BS11">
            <v>7</v>
          </cell>
          <cell r="BT11">
            <v>47</v>
          </cell>
          <cell r="BU11">
            <v>0</v>
          </cell>
          <cell r="BV11">
            <v>55</v>
          </cell>
          <cell r="BW11">
            <v>0</v>
          </cell>
          <cell r="BX11">
            <v>54</v>
          </cell>
          <cell r="BY11">
            <v>0</v>
          </cell>
          <cell r="BZ11">
            <v>0</v>
          </cell>
          <cell r="CA11">
            <v>1069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1</v>
          </cell>
          <cell r="CG11">
            <v>4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28</v>
          </cell>
          <cell r="DE11">
            <v>0</v>
          </cell>
          <cell r="DF11">
            <v>0</v>
          </cell>
          <cell r="DG11">
            <v>3</v>
          </cell>
          <cell r="DH11">
            <v>146</v>
          </cell>
          <cell r="DI11">
            <v>0</v>
          </cell>
          <cell r="DJ11">
            <v>7</v>
          </cell>
          <cell r="DK11">
            <v>1</v>
          </cell>
          <cell r="DL11">
            <v>3</v>
          </cell>
          <cell r="DM11">
            <v>0</v>
          </cell>
          <cell r="DN11">
            <v>0</v>
          </cell>
          <cell r="DO11">
            <v>170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1</v>
          </cell>
          <cell r="DV11">
            <v>0</v>
          </cell>
          <cell r="DW11">
            <v>1</v>
          </cell>
          <cell r="DX11">
            <v>18</v>
          </cell>
          <cell r="DY11">
            <v>0</v>
          </cell>
          <cell r="DZ11">
            <v>0</v>
          </cell>
          <cell r="EA11">
            <v>2</v>
          </cell>
          <cell r="EB11">
            <v>10</v>
          </cell>
          <cell r="EC11">
            <v>0</v>
          </cell>
          <cell r="ED11">
            <v>2</v>
          </cell>
          <cell r="EE11">
            <v>1</v>
          </cell>
          <cell r="EF11">
            <v>0</v>
          </cell>
          <cell r="EG11">
            <v>0</v>
          </cell>
          <cell r="EH11">
            <v>0</v>
          </cell>
          <cell r="EI11">
            <v>139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20</v>
          </cell>
          <cell r="ES11">
            <v>-13</v>
          </cell>
          <cell r="ET11">
            <v>139</v>
          </cell>
          <cell r="EU11">
            <v>172</v>
          </cell>
          <cell r="EV11">
            <v>52</v>
          </cell>
          <cell r="EW11">
            <v>0</v>
          </cell>
          <cell r="EX11">
            <v>0</v>
          </cell>
          <cell r="EY11">
            <v>4</v>
          </cell>
          <cell r="EZ11">
            <v>115</v>
          </cell>
          <cell r="FA11">
            <v>0</v>
          </cell>
          <cell r="FB11">
            <v>76</v>
          </cell>
          <cell r="FC11">
            <v>1</v>
          </cell>
          <cell r="FD11">
            <v>23</v>
          </cell>
          <cell r="FE11">
            <v>0</v>
          </cell>
          <cell r="FF11">
            <v>0</v>
          </cell>
          <cell r="FG11">
            <v>1423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12</v>
          </cell>
          <cell r="FM11">
            <v>4</v>
          </cell>
          <cell r="FN11">
            <v>1</v>
          </cell>
          <cell r="FO11">
            <v>1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4</v>
          </cell>
          <cell r="GK11">
            <v>29853.480881249998</v>
          </cell>
        </row>
        <row r="12">
          <cell r="A12" t="str">
            <v>Deakin University</v>
          </cell>
          <cell r="B12">
            <v>611</v>
          </cell>
          <cell r="C12">
            <v>61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60</v>
          </cell>
          <cell r="AS12">
            <v>0</v>
          </cell>
          <cell r="AT12">
            <v>0</v>
          </cell>
          <cell r="AU12">
            <v>1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538</v>
          </cell>
          <cell r="BB12">
            <v>12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61</v>
          </cell>
          <cell r="BM12">
            <v>0</v>
          </cell>
          <cell r="BN12">
            <v>550</v>
          </cell>
          <cell r="BO12">
            <v>611</v>
          </cell>
          <cell r="BP12">
            <v>25</v>
          </cell>
          <cell r="BQ12">
            <v>0</v>
          </cell>
          <cell r="BR12">
            <v>0</v>
          </cell>
          <cell r="BS12">
            <v>1</v>
          </cell>
          <cell r="BT12">
            <v>139</v>
          </cell>
          <cell r="BU12">
            <v>0</v>
          </cell>
          <cell r="BV12">
            <v>0</v>
          </cell>
          <cell r="BW12">
            <v>18</v>
          </cell>
          <cell r="BX12">
            <v>40</v>
          </cell>
          <cell r="BY12">
            <v>0</v>
          </cell>
          <cell r="BZ12">
            <v>10</v>
          </cell>
          <cell r="CA12">
            <v>1953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17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203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213</v>
          </cell>
          <cell r="DI12">
            <v>0</v>
          </cell>
          <cell r="DJ12">
            <v>5</v>
          </cell>
          <cell r="DK12">
            <v>0</v>
          </cell>
          <cell r="DL12">
            <v>36</v>
          </cell>
          <cell r="DM12">
            <v>0</v>
          </cell>
          <cell r="DN12">
            <v>24</v>
          </cell>
          <cell r="DO12">
            <v>746</v>
          </cell>
          <cell r="DP12">
            <v>1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3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72</v>
          </cell>
          <cell r="EW12">
            <v>0</v>
          </cell>
          <cell r="EX12">
            <v>0</v>
          </cell>
          <cell r="EY12">
            <v>6</v>
          </cell>
          <cell r="EZ12">
            <v>206</v>
          </cell>
          <cell r="FA12">
            <v>0</v>
          </cell>
          <cell r="FB12">
            <v>9</v>
          </cell>
          <cell r="FC12">
            <v>0</v>
          </cell>
          <cell r="FD12">
            <v>10</v>
          </cell>
          <cell r="FE12">
            <v>0</v>
          </cell>
          <cell r="FF12">
            <v>25</v>
          </cell>
          <cell r="FG12">
            <v>1054</v>
          </cell>
          <cell r="FH12">
            <v>6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8</v>
          </cell>
          <cell r="FN12">
            <v>1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2</v>
          </cell>
          <cell r="GK12">
            <v>15025.4767884375</v>
          </cell>
        </row>
        <row r="13">
          <cell r="A13" t="str">
            <v>Edith Cowan University</v>
          </cell>
          <cell r="B13">
            <v>66</v>
          </cell>
          <cell r="C13">
            <v>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2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64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2</v>
          </cell>
          <cell r="BN13">
            <v>64</v>
          </cell>
          <cell r="BO13">
            <v>66</v>
          </cell>
          <cell r="BP13">
            <v>10</v>
          </cell>
          <cell r="BQ13">
            <v>0</v>
          </cell>
          <cell r="BR13">
            <v>0</v>
          </cell>
          <cell r="BS13">
            <v>4</v>
          </cell>
          <cell r="BT13">
            <v>78</v>
          </cell>
          <cell r="BU13">
            <v>0</v>
          </cell>
          <cell r="BV13">
            <v>0</v>
          </cell>
          <cell r="BW13">
            <v>9</v>
          </cell>
          <cell r="BX13">
            <v>19</v>
          </cell>
          <cell r="BY13">
            <v>0</v>
          </cell>
          <cell r="BZ13">
            <v>0</v>
          </cell>
          <cell r="CA13">
            <v>1871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44</v>
          </cell>
          <cell r="DE13">
            <v>0</v>
          </cell>
          <cell r="DF13">
            <v>0</v>
          </cell>
          <cell r="DG13">
            <v>11</v>
          </cell>
          <cell r="DH13">
            <v>217</v>
          </cell>
          <cell r="DI13">
            <v>0</v>
          </cell>
          <cell r="DJ13">
            <v>8</v>
          </cell>
          <cell r="DK13">
            <v>0</v>
          </cell>
          <cell r="DL13">
            <v>6</v>
          </cell>
          <cell r="DM13">
            <v>0</v>
          </cell>
          <cell r="DN13">
            <v>1</v>
          </cell>
          <cell r="DO13">
            <v>481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12</v>
          </cell>
          <cell r="EW13">
            <v>0</v>
          </cell>
          <cell r="EX13">
            <v>0</v>
          </cell>
          <cell r="EY13">
            <v>2</v>
          </cell>
          <cell r="EZ13">
            <v>86</v>
          </cell>
          <cell r="FA13">
            <v>0</v>
          </cell>
          <cell r="FB13">
            <v>22</v>
          </cell>
          <cell r="FC13">
            <v>2</v>
          </cell>
          <cell r="FD13">
            <v>26</v>
          </cell>
          <cell r="FE13">
            <v>0</v>
          </cell>
          <cell r="FF13">
            <v>2</v>
          </cell>
          <cell r="FG13">
            <v>341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2</v>
          </cell>
          <cell r="GK13">
            <v>15025.4767884375</v>
          </cell>
        </row>
        <row r="14">
          <cell r="A14" t="str">
            <v>Federation University Australia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5</v>
          </cell>
          <cell r="BQ14">
            <v>0</v>
          </cell>
          <cell r="BR14">
            <v>0</v>
          </cell>
          <cell r="BS14">
            <v>1</v>
          </cell>
          <cell r="BT14">
            <v>0</v>
          </cell>
          <cell r="BU14">
            <v>0</v>
          </cell>
          <cell r="BV14">
            <v>32</v>
          </cell>
          <cell r="BW14">
            <v>0</v>
          </cell>
          <cell r="BX14">
            <v>0</v>
          </cell>
          <cell r="BY14">
            <v>4</v>
          </cell>
          <cell r="BZ14">
            <v>0</v>
          </cell>
          <cell r="CA14">
            <v>828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1</v>
          </cell>
          <cell r="CH14">
            <v>25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2</v>
          </cell>
          <cell r="DE14">
            <v>0</v>
          </cell>
          <cell r="DF14">
            <v>0</v>
          </cell>
          <cell r="DG14">
            <v>1</v>
          </cell>
          <cell r="DH14">
            <v>0</v>
          </cell>
          <cell r="DI14">
            <v>0</v>
          </cell>
          <cell r="DJ14">
            <v>32</v>
          </cell>
          <cell r="DK14">
            <v>0</v>
          </cell>
          <cell r="DL14">
            <v>0</v>
          </cell>
          <cell r="DM14">
            <v>80</v>
          </cell>
          <cell r="DN14">
            <v>4</v>
          </cell>
          <cell r="DO14">
            <v>129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1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</v>
          </cell>
          <cell r="EW14">
            <v>0</v>
          </cell>
          <cell r="EX14">
            <v>0</v>
          </cell>
          <cell r="EY14">
            <v>0</v>
          </cell>
          <cell r="EZ14">
            <v>2</v>
          </cell>
          <cell r="FA14">
            <v>0</v>
          </cell>
          <cell r="FB14">
            <v>9</v>
          </cell>
          <cell r="FC14">
            <v>0</v>
          </cell>
          <cell r="FD14">
            <v>1</v>
          </cell>
          <cell r="FE14">
            <v>11</v>
          </cell>
          <cell r="FF14">
            <v>0</v>
          </cell>
          <cell r="FG14">
            <v>19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1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1</v>
          </cell>
          <cell r="GK14">
            <v>7512.7383942187498</v>
          </cell>
        </row>
        <row r="15">
          <cell r="A15" t="str">
            <v>Flinders University</v>
          </cell>
          <cell r="B15">
            <v>816</v>
          </cell>
          <cell r="C15">
            <v>741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103</v>
          </cell>
          <cell r="AS15">
            <v>0</v>
          </cell>
          <cell r="AT15">
            <v>633</v>
          </cell>
          <cell r="AU15">
            <v>5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1</v>
          </cell>
          <cell r="BB15">
            <v>2</v>
          </cell>
          <cell r="BC15">
            <v>72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741</v>
          </cell>
          <cell r="BM15">
            <v>0</v>
          </cell>
          <cell r="BN15">
            <v>75</v>
          </cell>
          <cell r="BO15">
            <v>816</v>
          </cell>
          <cell r="BP15">
            <v>28</v>
          </cell>
          <cell r="BQ15">
            <v>0</v>
          </cell>
          <cell r="BR15">
            <v>0</v>
          </cell>
          <cell r="BS15">
            <v>1</v>
          </cell>
          <cell r="BT15">
            <v>103</v>
          </cell>
          <cell r="BU15">
            <v>0</v>
          </cell>
          <cell r="BV15">
            <v>0</v>
          </cell>
          <cell r="BW15">
            <v>79</v>
          </cell>
          <cell r="BX15">
            <v>66</v>
          </cell>
          <cell r="BY15">
            <v>262</v>
          </cell>
          <cell r="BZ15">
            <v>5</v>
          </cell>
          <cell r="CA15">
            <v>1537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1</v>
          </cell>
          <cell r="CH15">
            <v>0</v>
          </cell>
          <cell r="CI15">
            <v>3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34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51</v>
          </cell>
          <cell r="DE15">
            <v>0</v>
          </cell>
          <cell r="DF15">
            <v>0</v>
          </cell>
          <cell r="DG15">
            <v>5</v>
          </cell>
          <cell r="DH15">
            <v>55</v>
          </cell>
          <cell r="DI15">
            <v>0</v>
          </cell>
          <cell r="DJ15">
            <v>0</v>
          </cell>
          <cell r="DK15">
            <v>22</v>
          </cell>
          <cell r="DL15">
            <v>16</v>
          </cell>
          <cell r="DM15">
            <v>0</v>
          </cell>
          <cell r="DN15">
            <v>33</v>
          </cell>
          <cell r="DO15">
            <v>300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</v>
          </cell>
          <cell r="DV15">
            <v>3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23</v>
          </cell>
          <cell r="EW15">
            <v>2</v>
          </cell>
          <cell r="EX15">
            <v>7</v>
          </cell>
          <cell r="EY15">
            <v>0</v>
          </cell>
          <cell r="EZ15">
            <v>136</v>
          </cell>
          <cell r="FA15">
            <v>0</v>
          </cell>
          <cell r="FB15">
            <v>29</v>
          </cell>
          <cell r="FC15">
            <v>23</v>
          </cell>
          <cell r="FD15">
            <v>62</v>
          </cell>
          <cell r="FE15">
            <v>0</v>
          </cell>
          <cell r="FF15">
            <v>3</v>
          </cell>
          <cell r="FG15">
            <v>583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2</v>
          </cell>
          <cell r="FN15">
            <v>0</v>
          </cell>
          <cell r="FO15">
            <v>1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2</v>
          </cell>
          <cell r="GK15">
            <v>15025.4767884375</v>
          </cell>
        </row>
        <row r="16">
          <cell r="A16" t="str">
            <v>Griffith University</v>
          </cell>
          <cell r="B16">
            <v>857</v>
          </cell>
          <cell r="C16">
            <v>742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12</v>
          </cell>
          <cell r="Y16">
            <v>0</v>
          </cell>
          <cell r="Z16">
            <v>5</v>
          </cell>
          <cell r="AA16">
            <v>0</v>
          </cell>
          <cell r="AB16">
            <v>7</v>
          </cell>
          <cell r="AC16">
            <v>0</v>
          </cell>
          <cell r="AD16">
            <v>0</v>
          </cell>
          <cell r="AE16">
            <v>223</v>
          </cell>
          <cell r="AF16">
            <v>0</v>
          </cell>
          <cell r="AG16">
            <v>0</v>
          </cell>
          <cell r="AH16">
            <v>0</v>
          </cell>
          <cell r="AI16">
            <v>230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34</v>
          </cell>
          <cell r="AS16">
            <v>0</v>
          </cell>
          <cell r="AT16">
            <v>605</v>
          </cell>
          <cell r="AU16">
            <v>3</v>
          </cell>
          <cell r="AV16">
            <v>20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25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642</v>
          </cell>
          <cell r="BM16">
            <v>20</v>
          </cell>
          <cell r="BN16">
            <v>25</v>
          </cell>
          <cell r="BO16">
            <v>687</v>
          </cell>
          <cell r="BP16">
            <v>27</v>
          </cell>
          <cell r="BQ16">
            <v>0</v>
          </cell>
          <cell r="BR16">
            <v>0</v>
          </cell>
          <cell r="BS16">
            <v>1</v>
          </cell>
          <cell r="BT16">
            <v>88</v>
          </cell>
          <cell r="BU16">
            <v>0</v>
          </cell>
          <cell r="BV16">
            <v>0</v>
          </cell>
          <cell r="BW16">
            <v>2</v>
          </cell>
          <cell r="BX16">
            <v>17</v>
          </cell>
          <cell r="BY16">
            <v>0</v>
          </cell>
          <cell r="BZ16">
            <v>2</v>
          </cell>
          <cell r="CA16">
            <v>1743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16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35</v>
          </cell>
          <cell r="DE16">
            <v>0</v>
          </cell>
          <cell r="DF16">
            <v>0</v>
          </cell>
          <cell r="DG16">
            <v>3</v>
          </cell>
          <cell r="DH16">
            <v>13</v>
          </cell>
          <cell r="DI16">
            <v>0</v>
          </cell>
          <cell r="DJ16">
            <v>0</v>
          </cell>
          <cell r="DK16">
            <v>14</v>
          </cell>
          <cell r="DL16">
            <v>0</v>
          </cell>
          <cell r="DM16">
            <v>0</v>
          </cell>
          <cell r="DN16">
            <v>16</v>
          </cell>
          <cell r="DO16">
            <v>279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16</v>
          </cell>
          <cell r="DV16">
            <v>0</v>
          </cell>
          <cell r="DW16">
            <v>0</v>
          </cell>
          <cell r="DX16">
            <v>6</v>
          </cell>
          <cell r="DY16">
            <v>0</v>
          </cell>
          <cell r="DZ16">
            <v>15</v>
          </cell>
          <cell r="EA16">
            <v>3</v>
          </cell>
          <cell r="EB16">
            <v>56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2</v>
          </cell>
          <cell r="EI16">
            <v>88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24</v>
          </cell>
          <cell r="ES16">
            <v>-56</v>
          </cell>
          <cell r="ET16">
            <v>90</v>
          </cell>
          <cell r="EU16">
            <v>170</v>
          </cell>
          <cell r="EV16">
            <v>49</v>
          </cell>
          <cell r="EW16">
            <v>0</v>
          </cell>
          <cell r="EX16">
            <v>0</v>
          </cell>
          <cell r="EY16">
            <v>2</v>
          </cell>
          <cell r="EZ16">
            <v>182</v>
          </cell>
          <cell r="FA16">
            <v>0</v>
          </cell>
          <cell r="FB16">
            <v>0</v>
          </cell>
          <cell r="FC16">
            <v>3</v>
          </cell>
          <cell r="FD16">
            <v>13</v>
          </cell>
          <cell r="FE16">
            <v>0</v>
          </cell>
          <cell r="FF16">
            <v>5</v>
          </cell>
          <cell r="FG16">
            <v>323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17</v>
          </cell>
          <cell r="FN16">
            <v>1</v>
          </cell>
          <cell r="FO16">
            <v>1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4</v>
          </cell>
          <cell r="GK16">
            <v>29853.480881249998</v>
          </cell>
        </row>
        <row r="17">
          <cell r="A17" t="str">
            <v>James Cook University</v>
          </cell>
          <cell r="B17">
            <v>1458</v>
          </cell>
          <cell r="C17">
            <v>140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2</v>
          </cell>
          <cell r="AI17">
            <v>280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34</v>
          </cell>
          <cell r="AS17">
            <v>0</v>
          </cell>
          <cell r="AT17">
            <v>0</v>
          </cell>
          <cell r="AU17">
            <v>2</v>
          </cell>
          <cell r="AV17">
            <v>66</v>
          </cell>
          <cell r="AW17">
            <v>0</v>
          </cell>
          <cell r="AX17">
            <v>0</v>
          </cell>
          <cell r="AY17">
            <v>10</v>
          </cell>
          <cell r="AZ17">
            <v>13</v>
          </cell>
          <cell r="BA17">
            <v>0</v>
          </cell>
          <cell r="BB17">
            <v>44</v>
          </cell>
          <cell r="BC17">
            <v>1209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1</v>
          </cell>
          <cell r="BJ17">
            <v>1</v>
          </cell>
          <cell r="BK17">
            <v>0</v>
          </cell>
          <cell r="BL17">
            <v>36</v>
          </cell>
          <cell r="BM17">
            <v>89</v>
          </cell>
          <cell r="BN17">
            <v>1255</v>
          </cell>
          <cell r="BO17">
            <v>1380</v>
          </cell>
          <cell r="BP17">
            <v>1</v>
          </cell>
          <cell r="BQ17">
            <v>0</v>
          </cell>
          <cell r="BR17">
            <v>0</v>
          </cell>
          <cell r="BS17">
            <v>0</v>
          </cell>
          <cell r="BT17">
            <v>35</v>
          </cell>
          <cell r="BU17">
            <v>0</v>
          </cell>
          <cell r="BV17">
            <v>0</v>
          </cell>
          <cell r="BW17">
            <v>20</v>
          </cell>
          <cell r="BX17">
            <v>13</v>
          </cell>
          <cell r="BY17">
            <v>2</v>
          </cell>
          <cell r="BZ17">
            <v>0</v>
          </cell>
          <cell r="CA17">
            <v>979</v>
          </cell>
          <cell r="CB17">
            <v>0</v>
          </cell>
          <cell r="CC17">
            <v>0</v>
          </cell>
          <cell r="CD17">
            <v>15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40</v>
          </cell>
          <cell r="DE17">
            <v>0</v>
          </cell>
          <cell r="DF17">
            <v>0</v>
          </cell>
          <cell r="DG17">
            <v>4</v>
          </cell>
          <cell r="DH17">
            <v>13</v>
          </cell>
          <cell r="DI17">
            <v>0</v>
          </cell>
          <cell r="DJ17">
            <v>1</v>
          </cell>
          <cell r="DK17">
            <v>2</v>
          </cell>
          <cell r="DL17">
            <v>4</v>
          </cell>
          <cell r="DM17">
            <v>0</v>
          </cell>
          <cell r="DN17">
            <v>2</v>
          </cell>
          <cell r="DO17">
            <v>290</v>
          </cell>
          <cell r="DP17">
            <v>0</v>
          </cell>
          <cell r="DQ17">
            <v>0</v>
          </cell>
          <cell r="DR17">
            <v>9</v>
          </cell>
          <cell r="DS17">
            <v>0</v>
          </cell>
          <cell r="DT17">
            <v>0</v>
          </cell>
          <cell r="DU17">
            <v>3</v>
          </cell>
          <cell r="DV17">
            <v>1</v>
          </cell>
          <cell r="DW17">
            <v>0</v>
          </cell>
          <cell r="DX17">
            <v>1</v>
          </cell>
          <cell r="DY17">
            <v>0</v>
          </cell>
          <cell r="DZ17">
            <v>0</v>
          </cell>
          <cell r="EA17">
            <v>0</v>
          </cell>
          <cell r="EB17">
            <v>14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7</v>
          </cell>
          <cell r="EI17">
            <v>56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1</v>
          </cell>
          <cell r="ES17">
            <v>-14</v>
          </cell>
          <cell r="ET17">
            <v>63</v>
          </cell>
          <cell r="EU17">
            <v>78</v>
          </cell>
          <cell r="EV17">
            <v>2</v>
          </cell>
          <cell r="EW17">
            <v>0</v>
          </cell>
          <cell r="EX17">
            <v>0</v>
          </cell>
          <cell r="EY17">
            <v>0</v>
          </cell>
          <cell r="EZ17">
            <v>173</v>
          </cell>
          <cell r="FA17">
            <v>0</v>
          </cell>
          <cell r="FB17">
            <v>0</v>
          </cell>
          <cell r="FC17">
            <v>14</v>
          </cell>
          <cell r="FD17">
            <v>14</v>
          </cell>
          <cell r="FE17">
            <v>0</v>
          </cell>
          <cell r="FF17">
            <v>2</v>
          </cell>
          <cell r="FG17">
            <v>82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3</v>
          </cell>
          <cell r="FN17">
            <v>0</v>
          </cell>
          <cell r="FO17">
            <v>0</v>
          </cell>
          <cell r="FP17">
            <v>3</v>
          </cell>
          <cell r="FQ17">
            <v>0</v>
          </cell>
          <cell r="FR17">
            <v>0</v>
          </cell>
          <cell r="FS17">
            <v>0</v>
          </cell>
          <cell r="FT17">
            <v>1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377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4</v>
          </cell>
          <cell r="GK17">
            <v>29853.480881249998</v>
          </cell>
        </row>
        <row r="18">
          <cell r="A18" t="str">
            <v>La Trobe University</v>
          </cell>
          <cell r="B18">
            <v>205</v>
          </cell>
          <cell r="C18">
            <v>10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284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64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64</v>
          </cell>
          <cell r="BO18">
            <v>64</v>
          </cell>
          <cell r="BP18">
            <v>23</v>
          </cell>
          <cell r="BQ18">
            <v>0</v>
          </cell>
          <cell r="BR18">
            <v>0</v>
          </cell>
          <cell r="BS18">
            <v>3</v>
          </cell>
          <cell r="BT18">
            <v>279</v>
          </cell>
          <cell r="BU18">
            <v>0</v>
          </cell>
          <cell r="BV18">
            <v>60</v>
          </cell>
          <cell r="BW18">
            <v>0</v>
          </cell>
          <cell r="BX18">
            <v>0</v>
          </cell>
          <cell r="BY18">
            <v>69</v>
          </cell>
          <cell r="BZ18">
            <v>0</v>
          </cell>
          <cell r="CA18">
            <v>1565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6</v>
          </cell>
          <cell r="CH18">
            <v>0</v>
          </cell>
          <cell r="CI18">
            <v>0</v>
          </cell>
          <cell r="CJ18">
            <v>1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10</v>
          </cell>
          <cell r="DE18">
            <v>0</v>
          </cell>
          <cell r="DF18">
            <v>0</v>
          </cell>
          <cell r="DG18">
            <v>6</v>
          </cell>
          <cell r="DH18">
            <v>36</v>
          </cell>
          <cell r="DI18">
            <v>0</v>
          </cell>
          <cell r="DJ18">
            <v>0</v>
          </cell>
          <cell r="DK18">
            <v>0</v>
          </cell>
          <cell r="DL18">
            <v>6</v>
          </cell>
          <cell r="DM18">
            <v>0</v>
          </cell>
          <cell r="DN18">
            <v>11</v>
          </cell>
          <cell r="DO18">
            <v>565</v>
          </cell>
          <cell r="DP18">
            <v>0</v>
          </cell>
          <cell r="DQ18">
            <v>0</v>
          </cell>
          <cell r="DR18">
            <v>7</v>
          </cell>
          <cell r="DS18">
            <v>0</v>
          </cell>
          <cell r="DT18">
            <v>0</v>
          </cell>
          <cell r="DU18">
            <v>0</v>
          </cell>
          <cell r="DV18">
            <v>20</v>
          </cell>
          <cell r="DW18">
            <v>0</v>
          </cell>
          <cell r="DX18">
            <v>10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98</v>
          </cell>
          <cell r="EI18">
            <v>33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10</v>
          </cell>
          <cell r="ES18">
            <v>0</v>
          </cell>
          <cell r="ET18">
            <v>131</v>
          </cell>
          <cell r="EU18">
            <v>141</v>
          </cell>
          <cell r="EV18">
            <v>62</v>
          </cell>
          <cell r="EW18">
            <v>0</v>
          </cell>
          <cell r="EX18">
            <v>0</v>
          </cell>
          <cell r="EY18">
            <v>10</v>
          </cell>
          <cell r="EZ18">
            <v>260</v>
          </cell>
          <cell r="FA18">
            <v>0</v>
          </cell>
          <cell r="FB18">
            <v>78</v>
          </cell>
          <cell r="FC18">
            <v>0</v>
          </cell>
          <cell r="FD18">
            <v>10</v>
          </cell>
          <cell r="FE18">
            <v>6</v>
          </cell>
          <cell r="FF18">
            <v>19</v>
          </cell>
          <cell r="FG18">
            <v>1205</v>
          </cell>
          <cell r="FH18">
            <v>0</v>
          </cell>
          <cell r="FI18">
            <v>0</v>
          </cell>
          <cell r="FJ18">
            <v>7</v>
          </cell>
          <cell r="FK18">
            <v>0</v>
          </cell>
          <cell r="FL18">
            <v>0</v>
          </cell>
          <cell r="FM18">
            <v>0</v>
          </cell>
          <cell r="FN18">
            <v>3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3</v>
          </cell>
          <cell r="GK18">
            <v>22538.215182656251</v>
          </cell>
        </row>
        <row r="19">
          <cell r="A19" t="str">
            <v>Macquarie University</v>
          </cell>
          <cell r="B19">
            <v>316</v>
          </cell>
          <cell r="C19">
            <v>131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22</v>
          </cell>
          <cell r="AS19">
            <v>16</v>
          </cell>
          <cell r="AT19">
            <v>0</v>
          </cell>
          <cell r="AU19">
            <v>16</v>
          </cell>
          <cell r="AV19">
            <v>68</v>
          </cell>
          <cell r="AW19">
            <v>0</v>
          </cell>
          <cell r="AX19">
            <v>9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183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2</v>
          </cell>
          <cell r="BJ19">
            <v>0</v>
          </cell>
          <cell r="BK19">
            <v>0</v>
          </cell>
          <cell r="BL19">
            <v>38</v>
          </cell>
          <cell r="BM19">
            <v>93</v>
          </cell>
          <cell r="BN19">
            <v>185</v>
          </cell>
          <cell r="BO19">
            <v>316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1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1</v>
          </cell>
          <cell r="EW19">
            <v>0</v>
          </cell>
          <cell r="EX19">
            <v>0</v>
          </cell>
          <cell r="EY19">
            <v>0</v>
          </cell>
          <cell r="EZ19">
            <v>1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48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2</v>
          </cell>
          <cell r="GK19">
            <v>15025.4767884375</v>
          </cell>
        </row>
        <row r="20">
          <cell r="A20" t="str">
            <v>Monash University</v>
          </cell>
          <cell r="B20">
            <v>2915</v>
          </cell>
          <cell r="C20">
            <v>516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266</v>
          </cell>
          <cell r="AS20">
            <v>0</v>
          </cell>
          <cell r="AT20">
            <v>0</v>
          </cell>
          <cell r="AU20">
            <v>14</v>
          </cell>
          <cell r="AV20">
            <v>109</v>
          </cell>
          <cell r="AW20">
            <v>0</v>
          </cell>
          <cell r="AX20">
            <v>0</v>
          </cell>
          <cell r="AY20">
            <v>27</v>
          </cell>
          <cell r="AZ20">
            <v>1</v>
          </cell>
          <cell r="BA20">
            <v>0</v>
          </cell>
          <cell r="BB20">
            <v>2003</v>
          </cell>
          <cell r="BC20">
            <v>117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3</v>
          </cell>
          <cell r="BJ20">
            <v>0</v>
          </cell>
          <cell r="BK20">
            <v>0</v>
          </cell>
          <cell r="BL20">
            <v>280</v>
          </cell>
          <cell r="BM20">
            <v>137</v>
          </cell>
          <cell r="BN20">
            <v>2123</v>
          </cell>
          <cell r="BO20">
            <v>2540</v>
          </cell>
          <cell r="BP20">
            <v>37</v>
          </cell>
          <cell r="BQ20">
            <v>0</v>
          </cell>
          <cell r="BR20">
            <v>0</v>
          </cell>
          <cell r="BS20">
            <v>1</v>
          </cell>
          <cell r="BT20">
            <v>332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11</v>
          </cell>
          <cell r="CA20">
            <v>1214</v>
          </cell>
          <cell r="CB20">
            <v>0</v>
          </cell>
          <cell r="CC20">
            <v>0</v>
          </cell>
          <cell r="CD20">
            <v>23</v>
          </cell>
          <cell r="CE20">
            <v>0</v>
          </cell>
          <cell r="CF20">
            <v>0</v>
          </cell>
          <cell r="CG20">
            <v>6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14</v>
          </cell>
          <cell r="DE20">
            <v>0</v>
          </cell>
          <cell r="DF20">
            <v>0</v>
          </cell>
          <cell r="DG20">
            <v>1</v>
          </cell>
          <cell r="DH20">
            <v>148</v>
          </cell>
          <cell r="DI20">
            <v>0</v>
          </cell>
          <cell r="DJ20">
            <v>7</v>
          </cell>
          <cell r="DK20">
            <v>51</v>
          </cell>
          <cell r="DL20">
            <v>20</v>
          </cell>
          <cell r="DM20">
            <v>0</v>
          </cell>
          <cell r="DN20">
            <v>202</v>
          </cell>
          <cell r="DO20">
            <v>492</v>
          </cell>
          <cell r="DP20">
            <v>0</v>
          </cell>
          <cell r="DQ20">
            <v>0</v>
          </cell>
          <cell r="DR20">
            <v>4</v>
          </cell>
          <cell r="DS20">
            <v>0</v>
          </cell>
          <cell r="DT20">
            <v>0</v>
          </cell>
          <cell r="DU20">
            <v>6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12</v>
          </cell>
          <cell r="EC20">
            <v>0</v>
          </cell>
          <cell r="ED20">
            <v>6</v>
          </cell>
          <cell r="EE20">
            <v>0</v>
          </cell>
          <cell r="EF20">
            <v>81</v>
          </cell>
          <cell r="EG20">
            <v>0</v>
          </cell>
          <cell r="EH20">
            <v>104</v>
          </cell>
          <cell r="EI20">
            <v>163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9</v>
          </cell>
          <cell r="EP20">
            <v>0</v>
          </cell>
          <cell r="EQ20">
            <v>0</v>
          </cell>
          <cell r="ER20">
            <v>0</v>
          </cell>
          <cell r="ES20">
            <v>-99</v>
          </cell>
          <cell r="ET20">
            <v>276</v>
          </cell>
          <cell r="EU20">
            <v>375</v>
          </cell>
          <cell r="EV20">
            <v>75</v>
          </cell>
          <cell r="EW20">
            <v>0</v>
          </cell>
          <cell r="EX20">
            <v>0</v>
          </cell>
          <cell r="EY20">
            <v>4</v>
          </cell>
          <cell r="EZ20">
            <v>186</v>
          </cell>
          <cell r="FA20">
            <v>0</v>
          </cell>
          <cell r="FB20">
            <v>4</v>
          </cell>
          <cell r="FC20">
            <v>13</v>
          </cell>
          <cell r="FD20">
            <v>9</v>
          </cell>
          <cell r="FE20">
            <v>0</v>
          </cell>
          <cell r="FF20">
            <v>43</v>
          </cell>
          <cell r="FG20">
            <v>444</v>
          </cell>
          <cell r="FH20">
            <v>0</v>
          </cell>
          <cell r="FI20">
            <v>0</v>
          </cell>
          <cell r="FJ20">
            <v>1</v>
          </cell>
          <cell r="FK20">
            <v>0</v>
          </cell>
          <cell r="FL20">
            <v>0</v>
          </cell>
          <cell r="FM20">
            <v>15</v>
          </cell>
          <cell r="FN20">
            <v>0</v>
          </cell>
          <cell r="FO20">
            <v>0</v>
          </cell>
          <cell r="FP20">
            <v>1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4</v>
          </cell>
          <cell r="GK20">
            <v>29853.480881249998</v>
          </cell>
        </row>
        <row r="21">
          <cell r="A21" t="str">
            <v>Murdoch University</v>
          </cell>
          <cell r="B21">
            <v>69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69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69</v>
          </cell>
          <cell r="BO21">
            <v>69</v>
          </cell>
          <cell r="BP21">
            <v>1</v>
          </cell>
          <cell r="BQ21">
            <v>0</v>
          </cell>
          <cell r="BR21">
            <v>0</v>
          </cell>
          <cell r="BS21">
            <v>3</v>
          </cell>
          <cell r="BT21">
            <v>9</v>
          </cell>
          <cell r="BU21">
            <v>0</v>
          </cell>
          <cell r="BV21">
            <v>3</v>
          </cell>
          <cell r="BW21">
            <v>0</v>
          </cell>
          <cell r="BX21">
            <v>6</v>
          </cell>
          <cell r="BY21">
            <v>0</v>
          </cell>
          <cell r="BZ21">
            <v>0</v>
          </cell>
          <cell r="CA21">
            <v>546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11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2</v>
          </cell>
          <cell r="DO21">
            <v>118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3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81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7</v>
          </cell>
          <cell r="FM21">
            <v>0</v>
          </cell>
          <cell r="FN21">
            <v>0</v>
          </cell>
          <cell r="FO21">
            <v>0</v>
          </cell>
          <cell r="FP21">
            <v>37</v>
          </cell>
          <cell r="FQ21">
            <v>0</v>
          </cell>
          <cell r="FR21">
            <v>0</v>
          </cell>
          <cell r="FS21">
            <v>7</v>
          </cell>
          <cell r="FT21">
            <v>23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2</v>
          </cell>
          <cell r="GA21">
            <v>441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6</v>
          </cell>
          <cell r="GH21">
            <v>0</v>
          </cell>
          <cell r="GI21">
            <v>0</v>
          </cell>
          <cell r="GJ21">
            <v>2</v>
          </cell>
          <cell r="GK21">
            <v>15025.4767884375</v>
          </cell>
        </row>
        <row r="22">
          <cell r="A22" t="str">
            <v>Queensland University of Technology</v>
          </cell>
          <cell r="B22">
            <v>365</v>
          </cell>
          <cell r="C22">
            <v>54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40</v>
          </cell>
          <cell r="AS22">
            <v>0</v>
          </cell>
          <cell r="AT22">
            <v>0</v>
          </cell>
          <cell r="AU22">
            <v>14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121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1</v>
          </cell>
          <cell r="BJ22">
            <v>0</v>
          </cell>
          <cell r="BK22">
            <v>0</v>
          </cell>
          <cell r="BL22">
            <v>54</v>
          </cell>
          <cell r="BM22">
            <v>0</v>
          </cell>
          <cell r="BN22">
            <v>122</v>
          </cell>
          <cell r="BO22">
            <v>176</v>
          </cell>
          <cell r="BP22">
            <v>36</v>
          </cell>
          <cell r="BQ22">
            <v>0</v>
          </cell>
          <cell r="BR22">
            <v>0</v>
          </cell>
          <cell r="BS22">
            <v>12</v>
          </cell>
          <cell r="BT22">
            <v>50</v>
          </cell>
          <cell r="BU22">
            <v>0</v>
          </cell>
          <cell r="BV22">
            <v>0</v>
          </cell>
          <cell r="BW22">
            <v>0</v>
          </cell>
          <cell r="BX22">
            <v>96</v>
          </cell>
          <cell r="BY22">
            <v>0</v>
          </cell>
          <cell r="BZ22">
            <v>0</v>
          </cell>
          <cell r="CA22">
            <v>1719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16</v>
          </cell>
          <cell r="CH22">
            <v>0</v>
          </cell>
          <cell r="CI22">
            <v>0</v>
          </cell>
          <cell r="CJ22">
            <v>12</v>
          </cell>
          <cell r="CK22">
            <v>0</v>
          </cell>
          <cell r="CL22">
            <v>0</v>
          </cell>
          <cell r="CM22">
            <v>3</v>
          </cell>
          <cell r="CN22">
            <v>80</v>
          </cell>
          <cell r="CO22">
            <v>0</v>
          </cell>
          <cell r="CP22">
            <v>0</v>
          </cell>
          <cell r="CQ22">
            <v>0</v>
          </cell>
          <cell r="CR22">
            <v>6</v>
          </cell>
          <cell r="CS22">
            <v>0</v>
          </cell>
          <cell r="CT22">
            <v>0</v>
          </cell>
          <cell r="CU22">
            <v>102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1</v>
          </cell>
          <cell r="DB22">
            <v>0</v>
          </cell>
          <cell r="DC22">
            <v>0</v>
          </cell>
          <cell r="DD22">
            <v>60</v>
          </cell>
          <cell r="DE22">
            <v>0</v>
          </cell>
          <cell r="DF22">
            <v>0</v>
          </cell>
          <cell r="DG22">
            <v>21</v>
          </cell>
          <cell r="DH22">
            <v>65</v>
          </cell>
          <cell r="DI22">
            <v>0</v>
          </cell>
          <cell r="DJ22">
            <v>10</v>
          </cell>
          <cell r="DK22">
            <v>0</v>
          </cell>
          <cell r="DL22">
            <v>2</v>
          </cell>
          <cell r="DM22">
            <v>0</v>
          </cell>
          <cell r="DN22">
            <v>31</v>
          </cell>
          <cell r="DO22">
            <v>1160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9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73</v>
          </cell>
          <cell r="EI22">
            <v>116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189</v>
          </cell>
          <cell r="EU22">
            <v>189</v>
          </cell>
          <cell r="EV22">
            <v>50</v>
          </cell>
          <cell r="EW22">
            <v>0</v>
          </cell>
          <cell r="EX22">
            <v>0</v>
          </cell>
          <cell r="EY22">
            <v>9</v>
          </cell>
          <cell r="EZ22">
            <v>131</v>
          </cell>
          <cell r="FA22">
            <v>0</v>
          </cell>
          <cell r="FB22">
            <v>73</v>
          </cell>
          <cell r="FC22">
            <v>9</v>
          </cell>
          <cell r="FD22">
            <v>11</v>
          </cell>
          <cell r="FE22">
            <v>0</v>
          </cell>
          <cell r="FF22">
            <v>12</v>
          </cell>
          <cell r="FG22">
            <v>162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3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4</v>
          </cell>
          <cell r="GK22">
            <v>29853.480881249998</v>
          </cell>
        </row>
        <row r="23">
          <cell r="A23" t="str">
            <v>RMIT University</v>
          </cell>
          <cell r="B23">
            <v>561</v>
          </cell>
          <cell r="C23">
            <v>173</v>
          </cell>
          <cell r="D23">
            <v>18</v>
          </cell>
          <cell r="E23">
            <v>0</v>
          </cell>
          <cell r="F23">
            <v>0</v>
          </cell>
          <cell r="G23">
            <v>3</v>
          </cell>
          <cell r="H23">
            <v>37</v>
          </cell>
          <cell r="I23">
            <v>0</v>
          </cell>
          <cell r="J23">
            <v>0</v>
          </cell>
          <cell r="K23">
            <v>4</v>
          </cell>
          <cell r="L23">
            <v>0</v>
          </cell>
          <cell r="M23">
            <v>0</v>
          </cell>
          <cell r="N23">
            <v>6</v>
          </cell>
          <cell r="O23">
            <v>92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173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314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2</v>
          </cell>
          <cell r="BJ23">
            <v>0</v>
          </cell>
          <cell r="BK23">
            <v>0</v>
          </cell>
          <cell r="BL23">
            <v>0</v>
          </cell>
          <cell r="BM23">
            <v>173</v>
          </cell>
          <cell r="BN23">
            <v>316</v>
          </cell>
          <cell r="BO23">
            <v>489</v>
          </cell>
          <cell r="BP23">
            <v>7</v>
          </cell>
          <cell r="BQ23">
            <v>0</v>
          </cell>
          <cell r="BR23">
            <v>0</v>
          </cell>
          <cell r="BS23">
            <v>1</v>
          </cell>
          <cell r="BT23">
            <v>0</v>
          </cell>
          <cell r="BU23">
            <v>0</v>
          </cell>
          <cell r="BV23">
            <v>0</v>
          </cell>
          <cell r="BW23">
            <v>99</v>
          </cell>
          <cell r="BX23">
            <v>0</v>
          </cell>
          <cell r="BY23">
            <v>0</v>
          </cell>
          <cell r="BZ23">
            <v>0</v>
          </cell>
          <cell r="CA23">
            <v>479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1</v>
          </cell>
          <cell r="DI23">
            <v>0</v>
          </cell>
          <cell r="DJ23">
            <v>0</v>
          </cell>
          <cell r="DK23">
            <v>6</v>
          </cell>
          <cell r="DL23">
            <v>0</v>
          </cell>
          <cell r="DM23">
            <v>0</v>
          </cell>
          <cell r="DN23">
            <v>2</v>
          </cell>
          <cell r="DO23">
            <v>297</v>
          </cell>
          <cell r="DP23">
            <v>26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71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1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72</v>
          </cell>
          <cell r="EU23">
            <v>72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2</v>
          </cell>
          <cell r="FA23">
            <v>0</v>
          </cell>
          <cell r="FB23">
            <v>0</v>
          </cell>
          <cell r="FC23">
            <v>32</v>
          </cell>
          <cell r="FD23">
            <v>0</v>
          </cell>
          <cell r="FE23">
            <v>0</v>
          </cell>
          <cell r="FF23">
            <v>3</v>
          </cell>
          <cell r="FG23">
            <v>80</v>
          </cell>
          <cell r="FH23">
            <v>33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1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3</v>
          </cell>
          <cell r="GK23">
            <v>22538.215182656251</v>
          </cell>
        </row>
        <row r="24">
          <cell r="A24" t="str">
            <v>Southern Cross University</v>
          </cell>
          <cell r="B24">
            <v>0</v>
          </cell>
          <cell r="C24">
            <v>0</v>
          </cell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16</v>
          </cell>
          <cell r="P24">
            <v>2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11</v>
          </cell>
          <cell r="BQ24">
            <v>0</v>
          </cell>
          <cell r="BR24">
            <v>0</v>
          </cell>
          <cell r="BS24">
            <v>2</v>
          </cell>
          <cell r="BT24">
            <v>12</v>
          </cell>
          <cell r="BU24">
            <v>0</v>
          </cell>
          <cell r="BV24">
            <v>0</v>
          </cell>
          <cell r="BW24">
            <v>0</v>
          </cell>
          <cell r="BX24">
            <v>5</v>
          </cell>
          <cell r="BY24">
            <v>0</v>
          </cell>
          <cell r="BZ24">
            <v>0</v>
          </cell>
          <cell r="CA24">
            <v>744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6</v>
          </cell>
          <cell r="DE24">
            <v>0</v>
          </cell>
          <cell r="DF24">
            <v>0</v>
          </cell>
          <cell r="DG24">
            <v>0</v>
          </cell>
          <cell r="DH24">
            <v>23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3</v>
          </cell>
          <cell r="DO24">
            <v>116</v>
          </cell>
          <cell r="DP24">
            <v>8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1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42</v>
          </cell>
          <cell r="FA24">
            <v>0</v>
          </cell>
          <cell r="FB24">
            <v>0</v>
          </cell>
          <cell r="FC24">
            <v>0</v>
          </cell>
          <cell r="FD24">
            <v>16</v>
          </cell>
          <cell r="FE24">
            <v>0</v>
          </cell>
          <cell r="FF24">
            <v>0</v>
          </cell>
          <cell r="FG24">
            <v>82</v>
          </cell>
          <cell r="FH24">
            <v>2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1</v>
          </cell>
          <cell r="GK24">
            <v>7512.7383942187498</v>
          </cell>
        </row>
        <row r="25">
          <cell r="A25" t="str">
            <v>Swinburne University of Technology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1</v>
          </cell>
          <cell r="DO25">
            <v>52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</v>
          </cell>
          <cell r="EW25">
            <v>0</v>
          </cell>
          <cell r="EX25">
            <v>0</v>
          </cell>
          <cell r="EY25">
            <v>2</v>
          </cell>
          <cell r="EZ25">
            <v>2</v>
          </cell>
          <cell r="FA25">
            <v>0</v>
          </cell>
          <cell r="FB25">
            <v>0</v>
          </cell>
          <cell r="FC25">
            <v>1</v>
          </cell>
          <cell r="FD25">
            <v>0</v>
          </cell>
          <cell r="FE25">
            <v>0</v>
          </cell>
          <cell r="FF25">
            <v>2</v>
          </cell>
          <cell r="FG25">
            <v>115</v>
          </cell>
          <cell r="FH25">
            <v>3</v>
          </cell>
          <cell r="FI25">
            <v>0</v>
          </cell>
          <cell r="FJ25">
            <v>4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1</v>
          </cell>
          <cell r="GK25">
            <v>7512.7383942187498</v>
          </cell>
        </row>
        <row r="26">
          <cell r="A26" t="str">
            <v>University of Adelaide</v>
          </cell>
          <cell r="B26">
            <v>1295</v>
          </cell>
          <cell r="C26">
            <v>242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15</v>
          </cell>
          <cell r="Y26">
            <v>2</v>
          </cell>
          <cell r="Z26">
            <v>17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10</v>
          </cell>
          <cell r="AG26">
            <v>0</v>
          </cell>
          <cell r="AH26">
            <v>10</v>
          </cell>
          <cell r="AI26">
            <v>481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182</v>
          </cell>
          <cell r="AS26">
            <v>0</v>
          </cell>
          <cell r="AT26">
            <v>0</v>
          </cell>
          <cell r="AU26">
            <v>55</v>
          </cell>
          <cell r="AV26">
            <v>5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59</v>
          </cell>
          <cell r="BC26">
            <v>993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1</v>
          </cell>
          <cell r="BJ26">
            <v>0</v>
          </cell>
          <cell r="BK26">
            <v>0</v>
          </cell>
          <cell r="BL26">
            <v>237</v>
          </cell>
          <cell r="BM26">
            <v>5</v>
          </cell>
          <cell r="BN26">
            <v>1053</v>
          </cell>
          <cell r="BO26">
            <v>1295</v>
          </cell>
          <cell r="BP26">
            <v>10</v>
          </cell>
          <cell r="BQ26">
            <v>0</v>
          </cell>
          <cell r="BR26">
            <v>0</v>
          </cell>
          <cell r="BS26">
            <v>2</v>
          </cell>
          <cell r="BT26">
            <v>174</v>
          </cell>
          <cell r="BU26">
            <v>0</v>
          </cell>
          <cell r="BV26">
            <v>4</v>
          </cell>
          <cell r="BW26">
            <v>48</v>
          </cell>
          <cell r="BX26">
            <v>7</v>
          </cell>
          <cell r="BY26">
            <v>0</v>
          </cell>
          <cell r="BZ26">
            <v>2</v>
          </cell>
          <cell r="CA26">
            <v>479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18</v>
          </cell>
          <cell r="DI26">
            <v>0</v>
          </cell>
          <cell r="DJ26">
            <v>28</v>
          </cell>
          <cell r="DK26">
            <v>0</v>
          </cell>
          <cell r="DL26">
            <v>7</v>
          </cell>
          <cell r="DM26">
            <v>0</v>
          </cell>
          <cell r="DN26">
            <v>1</v>
          </cell>
          <cell r="DO26">
            <v>53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3</v>
          </cell>
          <cell r="DU26">
            <v>1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26</v>
          </cell>
          <cell r="EW26">
            <v>0</v>
          </cell>
          <cell r="EX26">
            <v>0</v>
          </cell>
          <cell r="EY26">
            <v>3</v>
          </cell>
          <cell r="EZ26">
            <v>37</v>
          </cell>
          <cell r="FA26">
            <v>0</v>
          </cell>
          <cell r="FB26">
            <v>4</v>
          </cell>
          <cell r="FC26">
            <v>0</v>
          </cell>
          <cell r="FD26">
            <v>2</v>
          </cell>
          <cell r="FE26">
            <v>0</v>
          </cell>
          <cell r="FF26">
            <v>9</v>
          </cell>
          <cell r="FG26">
            <v>146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7</v>
          </cell>
          <cell r="FN26">
            <v>0</v>
          </cell>
          <cell r="FO26">
            <v>1</v>
          </cell>
          <cell r="FP26">
            <v>42</v>
          </cell>
          <cell r="FQ26">
            <v>0</v>
          </cell>
          <cell r="FR26">
            <v>155</v>
          </cell>
          <cell r="FS26">
            <v>0</v>
          </cell>
          <cell r="FT26">
            <v>2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106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1</v>
          </cell>
          <cell r="GH26">
            <v>0</v>
          </cell>
          <cell r="GI26">
            <v>0</v>
          </cell>
          <cell r="GJ26">
            <v>3</v>
          </cell>
          <cell r="GK26">
            <v>22538.215182656251</v>
          </cell>
        </row>
        <row r="27">
          <cell r="A27" t="str">
            <v>University of Canberra</v>
          </cell>
          <cell r="B27">
            <v>107</v>
          </cell>
          <cell r="C27">
            <v>22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31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1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32</v>
          </cell>
          <cell r="BO27">
            <v>32</v>
          </cell>
          <cell r="BP27">
            <v>8</v>
          </cell>
          <cell r="BQ27">
            <v>0</v>
          </cell>
          <cell r="BR27">
            <v>0</v>
          </cell>
          <cell r="BS27">
            <v>1</v>
          </cell>
          <cell r="BT27">
            <v>5</v>
          </cell>
          <cell r="BU27">
            <v>0</v>
          </cell>
          <cell r="BV27">
            <v>0</v>
          </cell>
          <cell r="BW27">
            <v>14</v>
          </cell>
          <cell r="BX27">
            <v>0</v>
          </cell>
          <cell r="BY27">
            <v>0</v>
          </cell>
          <cell r="BZ27">
            <v>2</v>
          </cell>
          <cell r="CA27">
            <v>687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31</v>
          </cell>
          <cell r="DE27">
            <v>0</v>
          </cell>
          <cell r="DF27">
            <v>0</v>
          </cell>
          <cell r="DG27">
            <v>6</v>
          </cell>
          <cell r="DH27">
            <v>58</v>
          </cell>
          <cell r="DI27">
            <v>0</v>
          </cell>
          <cell r="DJ27">
            <v>2</v>
          </cell>
          <cell r="DK27">
            <v>3</v>
          </cell>
          <cell r="DL27">
            <v>0</v>
          </cell>
          <cell r="DM27">
            <v>0</v>
          </cell>
          <cell r="DN27">
            <v>22</v>
          </cell>
          <cell r="DO27">
            <v>125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3</v>
          </cell>
          <cell r="DV27">
            <v>0</v>
          </cell>
          <cell r="DW27">
            <v>0</v>
          </cell>
          <cell r="DX27">
            <v>5</v>
          </cell>
          <cell r="DY27">
            <v>0</v>
          </cell>
          <cell r="DZ27">
            <v>0</v>
          </cell>
          <cell r="EA27">
            <v>0</v>
          </cell>
          <cell r="EB27">
            <v>17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53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5</v>
          </cell>
          <cell r="ES27">
            <v>-17</v>
          </cell>
          <cell r="ET27">
            <v>53</v>
          </cell>
          <cell r="EU27">
            <v>75</v>
          </cell>
          <cell r="EV27">
            <v>7</v>
          </cell>
          <cell r="EW27">
            <v>0</v>
          </cell>
          <cell r="EX27">
            <v>0</v>
          </cell>
          <cell r="EY27">
            <v>0</v>
          </cell>
          <cell r="EZ27">
            <v>18</v>
          </cell>
          <cell r="FA27">
            <v>0</v>
          </cell>
          <cell r="FB27">
            <v>0</v>
          </cell>
          <cell r="FC27">
            <v>2</v>
          </cell>
          <cell r="FD27">
            <v>0</v>
          </cell>
          <cell r="FE27">
            <v>0</v>
          </cell>
          <cell r="FF27">
            <v>1</v>
          </cell>
          <cell r="FG27">
            <v>41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2</v>
          </cell>
          <cell r="GK27">
            <v>15025.4767884375</v>
          </cell>
        </row>
        <row r="28">
          <cell r="A28" t="str">
            <v>University of Melbourne</v>
          </cell>
          <cell r="B28">
            <v>2547</v>
          </cell>
          <cell r="C28">
            <v>2474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23</v>
          </cell>
          <cell r="Y28">
            <v>46</v>
          </cell>
          <cell r="Z28">
            <v>0</v>
          </cell>
          <cell r="AA28">
            <v>4</v>
          </cell>
          <cell r="AB28">
            <v>339</v>
          </cell>
          <cell r="AC28">
            <v>0</v>
          </cell>
          <cell r="AD28">
            <v>5</v>
          </cell>
          <cell r="AE28">
            <v>0</v>
          </cell>
          <cell r="AF28">
            <v>12</v>
          </cell>
          <cell r="AG28">
            <v>0</v>
          </cell>
          <cell r="AH28">
            <v>1</v>
          </cell>
          <cell r="AI28">
            <v>64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636</v>
          </cell>
          <cell r="AS28">
            <v>0</v>
          </cell>
          <cell r="AT28">
            <v>0</v>
          </cell>
          <cell r="AU28">
            <v>32</v>
          </cell>
          <cell r="AV28">
            <v>1673</v>
          </cell>
          <cell r="AW28">
            <v>0</v>
          </cell>
          <cell r="AX28">
            <v>42</v>
          </cell>
          <cell r="AY28">
            <v>0</v>
          </cell>
          <cell r="AZ28">
            <v>91</v>
          </cell>
          <cell r="BA28">
            <v>0</v>
          </cell>
          <cell r="BB28">
            <v>7</v>
          </cell>
          <cell r="BC28">
            <v>64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1</v>
          </cell>
          <cell r="BI28">
            <v>1</v>
          </cell>
          <cell r="BJ28">
            <v>0</v>
          </cell>
          <cell r="BK28">
            <v>0</v>
          </cell>
          <cell r="BL28">
            <v>668</v>
          </cell>
          <cell r="BM28">
            <v>1806</v>
          </cell>
          <cell r="BN28">
            <v>73</v>
          </cell>
          <cell r="BO28">
            <v>2547</v>
          </cell>
          <cell r="BP28">
            <v>8</v>
          </cell>
          <cell r="BQ28">
            <v>0</v>
          </cell>
          <cell r="BR28">
            <v>0</v>
          </cell>
          <cell r="BS28">
            <v>1</v>
          </cell>
          <cell r="BT28">
            <v>237</v>
          </cell>
          <cell r="BU28">
            <v>0</v>
          </cell>
          <cell r="BV28">
            <v>17</v>
          </cell>
          <cell r="BW28">
            <v>0</v>
          </cell>
          <cell r="BX28">
            <v>87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8</v>
          </cell>
          <cell r="CH28">
            <v>0</v>
          </cell>
          <cell r="CI28">
            <v>0</v>
          </cell>
          <cell r="CJ28">
            <v>14</v>
          </cell>
          <cell r="CK28">
            <v>0</v>
          </cell>
          <cell r="CL28">
            <v>0</v>
          </cell>
          <cell r="CM28">
            <v>2</v>
          </cell>
          <cell r="CN28">
            <v>59</v>
          </cell>
          <cell r="CO28">
            <v>0</v>
          </cell>
          <cell r="CP28">
            <v>0</v>
          </cell>
          <cell r="CQ28">
            <v>0</v>
          </cell>
          <cell r="CR28">
            <v>6</v>
          </cell>
          <cell r="CS28">
            <v>0</v>
          </cell>
          <cell r="CT28">
            <v>7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</v>
          </cell>
          <cell r="DE28">
            <v>0</v>
          </cell>
          <cell r="DF28">
            <v>0</v>
          </cell>
          <cell r="DG28">
            <v>0</v>
          </cell>
          <cell r="DH28">
            <v>20</v>
          </cell>
          <cell r="DI28">
            <v>0</v>
          </cell>
          <cell r="DJ28">
            <v>0</v>
          </cell>
          <cell r="DK28">
            <v>0</v>
          </cell>
          <cell r="DL28">
            <v>2</v>
          </cell>
          <cell r="DM28">
            <v>0</v>
          </cell>
          <cell r="DN28">
            <v>0</v>
          </cell>
          <cell r="DO28">
            <v>9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6</v>
          </cell>
          <cell r="EW28">
            <v>0</v>
          </cell>
          <cell r="EX28">
            <v>0</v>
          </cell>
          <cell r="EY28">
            <v>1</v>
          </cell>
          <cell r="EZ28">
            <v>302</v>
          </cell>
          <cell r="FA28">
            <v>0</v>
          </cell>
          <cell r="FB28">
            <v>9</v>
          </cell>
          <cell r="FC28">
            <v>0</v>
          </cell>
          <cell r="FD28">
            <v>15</v>
          </cell>
          <cell r="FE28">
            <v>0</v>
          </cell>
          <cell r="FF28">
            <v>0</v>
          </cell>
          <cell r="FG28">
            <v>78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2</v>
          </cell>
          <cell r="FN28">
            <v>0</v>
          </cell>
          <cell r="FO28">
            <v>1</v>
          </cell>
          <cell r="FP28">
            <v>63</v>
          </cell>
          <cell r="FQ28">
            <v>0</v>
          </cell>
          <cell r="FR28">
            <v>0</v>
          </cell>
          <cell r="FS28">
            <v>26</v>
          </cell>
          <cell r="FT28">
            <v>475</v>
          </cell>
          <cell r="FU28">
            <v>0</v>
          </cell>
          <cell r="FV28">
            <v>0</v>
          </cell>
          <cell r="FW28">
            <v>0</v>
          </cell>
          <cell r="FX28">
            <v>13</v>
          </cell>
          <cell r="FY28">
            <v>0</v>
          </cell>
          <cell r="FZ28">
            <v>2</v>
          </cell>
          <cell r="GA28">
            <v>135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1</v>
          </cell>
          <cell r="GH28">
            <v>0</v>
          </cell>
          <cell r="GI28">
            <v>0</v>
          </cell>
          <cell r="GJ28">
            <v>3</v>
          </cell>
          <cell r="GK28">
            <v>22538.215182656251</v>
          </cell>
        </row>
        <row r="29">
          <cell r="A29" t="str">
            <v>University of New England</v>
          </cell>
          <cell r="B29">
            <v>359</v>
          </cell>
          <cell r="C29">
            <v>5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0</v>
          </cell>
          <cell r="J29">
            <v>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5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1</v>
          </cell>
          <cell r="BC29">
            <v>312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5</v>
          </cell>
          <cell r="BM29">
            <v>0</v>
          </cell>
          <cell r="BN29">
            <v>313</v>
          </cell>
          <cell r="BO29">
            <v>318</v>
          </cell>
          <cell r="BP29">
            <v>10</v>
          </cell>
          <cell r="BQ29">
            <v>0</v>
          </cell>
          <cell r="BR29">
            <v>0</v>
          </cell>
          <cell r="BS29">
            <v>1</v>
          </cell>
          <cell r="BT29">
            <v>164</v>
          </cell>
          <cell r="BU29">
            <v>0</v>
          </cell>
          <cell r="BV29">
            <v>1</v>
          </cell>
          <cell r="BW29">
            <v>0</v>
          </cell>
          <cell r="BX29">
            <v>24</v>
          </cell>
          <cell r="BY29">
            <v>0</v>
          </cell>
          <cell r="BZ29">
            <v>9</v>
          </cell>
          <cell r="CA29">
            <v>497</v>
          </cell>
          <cell r="CB29">
            <v>0</v>
          </cell>
          <cell r="CC29">
            <v>0</v>
          </cell>
          <cell r="CD29">
            <v>1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</v>
          </cell>
          <cell r="DE29">
            <v>0</v>
          </cell>
          <cell r="DF29">
            <v>0</v>
          </cell>
          <cell r="DG29">
            <v>1</v>
          </cell>
          <cell r="DH29">
            <v>26</v>
          </cell>
          <cell r="DI29">
            <v>0</v>
          </cell>
          <cell r="DJ29">
            <v>2</v>
          </cell>
          <cell r="DK29">
            <v>0</v>
          </cell>
          <cell r="DL29">
            <v>10</v>
          </cell>
          <cell r="DM29">
            <v>0</v>
          </cell>
          <cell r="DN29">
            <v>1</v>
          </cell>
          <cell r="DO29">
            <v>43</v>
          </cell>
          <cell r="DP29">
            <v>0</v>
          </cell>
          <cell r="DQ29">
            <v>0</v>
          </cell>
          <cell r="DR29">
            <v>2</v>
          </cell>
          <cell r="DS29">
            <v>0</v>
          </cell>
          <cell r="DT29">
            <v>0</v>
          </cell>
          <cell r="DU29">
            <v>0</v>
          </cell>
          <cell r="DV29">
            <v>1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24</v>
          </cell>
          <cell r="EI29">
            <v>17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41</v>
          </cell>
          <cell r="EU29">
            <v>41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11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42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3</v>
          </cell>
          <cell r="GK29">
            <v>22538.215182656251</v>
          </cell>
        </row>
        <row r="30">
          <cell r="A30" t="str">
            <v>University of New South Wales</v>
          </cell>
          <cell r="B30">
            <v>1917</v>
          </cell>
          <cell r="C30">
            <v>446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298</v>
          </cell>
          <cell r="AS30">
            <v>0</v>
          </cell>
          <cell r="AT30">
            <v>0</v>
          </cell>
          <cell r="AU30">
            <v>45</v>
          </cell>
          <cell r="AV30">
            <v>82</v>
          </cell>
          <cell r="AW30">
            <v>0</v>
          </cell>
          <cell r="AX30">
            <v>2</v>
          </cell>
          <cell r="AY30">
            <v>0</v>
          </cell>
          <cell r="AZ30">
            <v>17</v>
          </cell>
          <cell r="BA30">
            <v>0</v>
          </cell>
          <cell r="BB30">
            <v>22</v>
          </cell>
          <cell r="BC30">
            <v>1440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4</v>
          </cell>
          <cell r="BI30">
            <v>5</v>
          </cell>
          <cell r="BJ30">
            <v>0</v>
          </cell>
          <cell r="BK30">
            <v>0</v>
          </cell>
          <cell r="BL30">
            <v>343</v>
          </cell>
          <cell r="BM30">
            <v>101</v>
          </cell>
          <cell r="BN30">
            <v>1471</v>
          </cell>
          <cell r="BO30">
            <v>1915</v>
          </cell>
          <cell r="BP30">
            <v>12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32</v>
          </cell>
          <cell r="CK30">
            <v>0</v>
          </cell>
          <cell r="CL30">
            <v>0</v>
          </cell>
          <cell r="CM30">
            <v>2</v>
          </cell>
          <cell r="CN30">
            <v>12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20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1</v>
          </cell>
          <cell r="DB30">
            <v>0</v>
          </cell>
          <cell r="DC30">
            <v>0</v>
          </cell>
          <cell r="DD30">
            <v>5</v>
          </cell>
          <cell r="DE30">
            <v>0</v>
          </cell>
          <cell r="DF30">
            <v>0</v>
          </cell>
          <cell r="DG30">
            <v>1</v>
          </cell>
          <cell r="DH30">
            <v>7</v>
          </cell>
          <cell r="DI30">
            <v>0</v>
          </cell>
          <cell r="DJ30">
            <v>1</v>
          </cell>
          <cell r="DK30">
            <v>0</v>
          </cell>
          <cell r="DL30">
            <v>1</v>
          </cell>
          <cell r="DM30">
            <v>0</v>
          </cell>
          <cell r="DN30">
            <v>5</v>
          </cell>
          <cell r="DO30">
            <v>199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1</v>
          </cell>
          <cell r="EC30">
            <v>0</v>
          </cell>
          <cell r="ED30">
            <v>1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-2</v>
          </cell>
          <cell r="ET30">
            <v>0</v>
          </cell>
          <cell r="EU30">
            <v>2</v>
          </cell>
          <cell r="EV30">
            <v>21</v>
          </cell>
          <cell r="EW30">
            <v>0</v>
          </cell>
          <cell r="EX30">
            <v>0</v>
          </cell>
          <cell r="EY30">
            <v>0</v>
          </cell>
          <cell r="EZ30">
            <v>216</v>
          </cell>
          <cell r="FA30">
            <v>0</v>
          </cell>
          <cell r="FB30">
            <v>6</v>
          </cell>
          <cell r="FC30">
            <v>0</v>
          </cell>
          <cell r="FD30">
            <v>6</v>
          </cell>
          <cell r="FE30">
            <v>0</v>
          </cell>
          <cell r="FF30">
            <v>25</v>
          </cell>
          <cell r="FG30">
            <v>91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8</v>
          </cell>
          <cell r="FN30">
            <v>0</v>
          </cell>
          <cell r="FO30">
            <v>1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3</v>
          </cell>
          <cell r="GK30">
            <v>22538.215182656251</v>
          </cell>
        </row>
        <row r="31">
          <cell r="A31" t="str">
            <v>University of Newcastle</v>
          </cell>
          <cell r="B31">
            <v>847</v>
          </cell>
          <cell r="C31">
            <v>201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3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70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92</v>
          </cell>
          <cell r="AS31">
            <v>0</v>
          </cell>
          <cell r="AT31">
            <v>0</v>
          </cell>
          <cell r="AU31">
            <v>4</v>
          </cell>
          <cell r="AV31">
            <v>42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23</v>
          </cell>
          <cell r="BC31">
            <v>539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96</v>
          </cell>
          <cell r="BM31">
            <v>42</v>
          </cell>
          <cell r="BN31">
            <v>562</v>
          </cell>
          <cell r="BO31">
            <v>700</v>
          </cell>
          <cell r="BP31">
            <v>25</v>
          </cell>
          <cell r="BQ31">
            <v>0</v>
          </cell>
          <cell r="BR31">
            <v>0</v>
          </cell>
          <cell r="BS31">
            <v>2</v>
          </cell>
          <cell r="BT31">
            <v>113</v>
          </cell>
          <cell r="BU31">
            <v>0</v>
          </cell>
          <cell r="BV31">
            <v>0</v>
          </cell>
          <cell r="BW31">
            <v>0</v>
          </cell>
          <cell r="BX31">
            <v>9</v>
          </cell>
          <cell r="BY31">
            <v>0</v>
          </cell>
          <cell r="BZ31">
            <v>5</v>
          </cell>
          <cell r="CA31">
            <v>1539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151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40</v>
          </cell>
          <cell r="DE31">
            <v>0</v>
          </cell>
          <cell r="DF31">
            <v>0</v>
          </cell>
          <cell r="DG31">
            <v>8</v>
          </cell>
          <cell r="DH31">
            <v>7</v>
          </cell>
          <cell r="DI31">
            <v>0</v>
          </cell>
          <cell r="DJ31">
            <v>0</v>
          </cell>
          <cell r="DK31">
            <v>0</v>
          </cell>
          <cell r="DL31">
            <v>1</v>
          </cell>
          <cell r="DM31">
            <v>0</v>
          </cell>
          <cell r="DN31">
            <v>253</v>
          </cell>
          <cell r="DO31">
            <v>170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3</v>
          </cell>
          <cell r="DU31">
            <v>3</v>
          </cell>
          <cell r="DV31">
            <v>0</v>
          </cell>
          <cell r="DW31">
            <v>0</v>
          </cell>
          <cell r="DX31">
            <v>15</v>
          </cell>
          <cell r="DY31">
            <v>0</v>
          </cell>
          <cell r="DZ31">
            <v>0</v>
          </cell>
          <cell r="EA31">
            <v>0</v>
          </cell>
          <cell r="EB31">
            <v>48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84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15</v>
          </cell>
          <cell r="ES31">
            <v>-48</v>
          </cell>
          <cell r="ET31">
            <v>84</v>
          </cell>
          <cell r="EU31">
            <v>147</v>
          </cell>
          <cell r="EV31">
            <v>27</v>
          </cell>
          <cell r="EW31">
            <v>0</v>
          </cell>
          <cell r="EX31">
            <v>0</v>
          </cell>
          <cell r="EY31">
            <v>1</v>
          </cell>
          <cell r="EZ31">
            <v>161</v>
          </cell>
          <cell r="FA31">
            <v>0</v>
          </cell>
          <cell r="FB31">
            <v>0</v>
          </cell>
          <cell r="FC31">
            <v>0</v>
          </cell>
          <cell r="FD31">
            <v>14</v>
          </cell>
          <cell r="FE31">
            <v>0</v>
          </cell>
          <cell r="FF31">
            <v>41</v>
          </cell>
          <cell r="FG31">
            <v>181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3</v>
          </cell>
          <cell r="FN31">
            <v>1</v>
          </cell>
          <cell r="FO31">
            <v>1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4</v>
          </cell>
          <cell r="GK31">
            <v>29853.480881249998</v>
          </cell>
        </row>
        <row r="32">
          <cell r="A32" t="str">
            <v>University of Notre Dame Australia</v>
          </cell>
          <cell r="B32">
            <v>945</v>
          </cell>
          <cell r="C32">
            <v>31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13</v>
          </cell>
          <cell r="AS32">
            <v>0</v>
          </cell>
          <cell r="AT32">
            <v>0</v>
          </cell>
          <cell r="AU32">
            <v>16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1</v>
          </cell>
          <cell r="BA32">
            <v>859</v>
          </cell>
          <cell r="BB32">
            <v>51</v>
          </cell>
          <cell r="BC32">
            <v>4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29</v>
          </cell>
          <cell r="BM32">
            <v>2</v>
          </cell>
          <cell r="BN32">
            <v>914</v>
          </cell>
          <cell r="BO32">
            <v>945</v>
          </cell>
          <cell r="BP32">
            <v>16</v>
          </cell>
          <cell r="BQ32">
            <v>0</v>
          </cell>
          <cell r="BR32">
            <v>0</v>
          </cell>
          <cell r="BS32">
            <v>7</v>
          </cell>
          <cell r="BT32">
            <v>4</v>
          </cell>
          <cell r="BU32">
            <v>0</v>
          </cell>
          <cell r="BV32">
            <v>0</v>
          </cell>
          <cell r="BW32">
            <v>49</v>
          </cell>
          <cell r="BX32">
            <v>105</v>
          </cell>
          <cell r="BY32">
            <v>0</v>
          </cell>
          <cell r="BZ32">
            <v>0</v>
          </cell>
          <cell r="CA32">
            <v>1290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29</v>
          </cell>
          <cell r="CG32">
            <v>2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9</v>
          </cell>
          <cell r="DE32">
            <v>0</v>
          </cell>
          <cell r="DF32">
            <v>0</v>
          </cell>
          <cell r="DG32">
            <v>2</v>
          </cell>
          <cell r="DH32">
            <v>0</v>
          </cell>
          <cell r="DI32">
            <v>0</v>
          </cell>
          <cell r="DJ32">
            <v>0</v>
          </cell>
          <cell r="DK32">
            <v>11</v>
          </cell>
          <cell r="DL32">
            <v>0</v>
          </cell>
          <cell r="DM32">
            <v>0</v>
          </cell>
          <cell r="DN32">
            <v>3</v>
          </cell>
          <cell r="DO32">
            <v>92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1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54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2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2</v>
          </cell>
          <cell r="GK32">
            <v>15025.4767884375</v>
          </cell>
        </row>
        <row r="33">
          <cell r="A33" t="str">
            <v>University of Queensland</v>
          </cell>
          <cell r="B33">
            <v>3004</v>
          </cell>
          <cell r="C33">
            <v>1253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6</v>
          </cell>
          <cell r="Y33">
            <v>1</v>
          </cell>
          <cell r="Z33">
            <v>7</v>
          </cell>
          <cell r="AA33">
            <v>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303</v>
          </cell>
          <cell r="AI33">
            <v>18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31</v>
          </cell>
          <cell r="AS33">
            <v>0</v>
          </cell>
          <cell r="AT33">
            <v>1023</v>
          </cell>
          <cell r="AU33">
            <v>4</v>
          </cell>
          <cell r="AV33">
            <v>84</v>
          </cell>
          <cell r="AW33">
            <v>0</v>
          </cell>
          <cell r="AX33">
            <v>0</v>
          </cell>
          <cell r="AY33">
            <v>0</v>
          </cell>
          <cell r="AZ33">
            <v>8</v>
          </cell>
          <cell r="BA33">
            <v>753</v>
          </cell>
          <cell r="BB33">
            <v>60</v>
          </cell>
          <cell r="BC33">
            <v>315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1</v>
          </cell>
          <cell r="BJ33">
            <v>0</v>
          </cell>
          <cell r="BK33">
            <v>0</v>
          </cell>
          <cell r="BL33">
            <v>1058</v>
          </cell>
          <cell r="BM33">
            <v>92</v>
          </cell>
          <cell r="BN33">
            <v>1129</v>
          </cell>
          <cell r="BO33">
            <v>2279</v>
          </cell>
          <cell r="BP33">
            <v>15</v>
          </cell>
          <cell r="BQ33">
            <v>0</v>
          </cell>
          <cell r="BR33">
            <v>0</v>
          </cell>
          <cell r="BS33">
            <v>1</v>
          </cell>
          <cell r="BT33">
            <v>118</v>
          </cell>
          <cell r="BU33">
            <v>0</v>
          </cell>
          <cell r="BV33">
            <v>0</v>
          </cell>
          <cell r="BW33">
            <v>7</v>
          </cell>
          <cell r="BX33">
            <v>8</v>
          </cell>
          <cell r="BY33">
            <v>0</v>
          </cell>
          <cell r="BZ33">
            <v>1</v>
          </cell>
          <cell r="CA33">
            <v>597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1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76</v>
          </cell>
          <cell r="DE33">
            <v>0</v>
          </cell>
          <cell r="DF33">
            <v>0</v>
          </cell>
          <cell r="DG33">
            <v>7</v>
          </cell>
          <cell r="DH33">
            <v>91</v>
          </cell>
          <cell r="DI33">
            <v>0</v>
          </cell>
          <cell r="DJ33">
            <v>0</v>
          </cell>
          <cell r="DK33">
            <v>4</v>
          </cell>
          <cell r="DL33">
            <v>5</v>
          </cell>
          <cell r="DM33">
            <v>0</v>
          </cell>
          <cell r="DN33">
            <v>139</v>
          </cell>
          <cell r="DO33">
            <v>334</v>
          </cell>
          <cell r="DP33">
            <v>0</v>
          </cell>
          <cell r="DQ33">
            <v>0</v>
          </cell>
          <cell r="DR33">
            <v>1</v>
          </cell>
          <cell r="DS33">
            <v>0</v>
          </cell>
          <cell r="DT33">
            <v>14</v>
          </cell>
          <cell r="DU33">
            <v>5</v>
          </cell>
          <cell r="DV33">
            <v>0</v>
          </cell>
          <cell r="DW33">
            <v>0</v>
          </cell>
          <cell r="DX33">
            <v>47</v>
          </cell>
          <cell r="DY33">
            <v>0</v>
          </cell>
          <cell r="DZ33">
            <v>0</v>
          </cell>
          <cell r="EA33">
            <v>5</v>
          </cell>
          <cell r="EB33">
            <v>14</v>
          </cell>
          <cell r="EC33">
            <v>0</v>
          </cell>
          <cell r="ED33">
            <v>0</v>
          </cell>
          <cell r="EE33">
            <v>20</v>
          </cell>
          <cell r="EF33">
            <v>17</v>
          </cell>
          <cell r="EG33">
            <v>0</v>
          </cell>
          <cell r="EH33">
            <v>596</v>
          </cell>
          <cell r="EI33">
            <v>26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52</v>
          </cell>
          <cell r="ES33">
            <v>-51</v>
          </cell>
          <cell r="ET33">
            <v>622</v>
          </cell>
          <cell r="EU33">
            <v>725</v>
          </cell>
          <cell r="EV33">
            <v>89</v>
          </cell>
          <cell r="EW33">
            <v>0</v>
          </cell>
          <cell r="EX33">
            <v>0</v>
          </cell>
          <cell r="EY33">
            <v>5</v>
          </cell>
          <cell r="EZ33">
            <v>192</v>
          </cell>
          <cell r="FA33">
            <v>0</v>
          </cell>
          <cell r="FB33">
            <v>15</v>
          </cell>
          <cell r="FC33">
            <v>6</v>
          </cell>
          <cell r="FD33">
            <v>25</v>
          </cell>
          <cell r="FE33">
            <v>0</v>
          </cell>
          <cell r="FF33">
            <v>77</v>
          </cell>
          <cell r="FG33">
            <v>228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22</v>
          </cell>
          <cell r="FN33">
            <v>0</v>
          </cell>
          <cell r="FO33">
            <v>1</v>
          </cell>
          <cell r="FP33">
            <v>38</v>
          </cell>
          <cell r="FQ33">
            <v>0</v>
          </cell>
          <cell r="FR33">
            <v>0</v>
          </cell>
          <cell r="FS33">
            <v>5</v>
          </cell>
          <cell r="FT33">
            <v>8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156</v>
          </cell>
          <cell r="GA33">
            <v>452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4</v>
          </cell>
          <cell r="GK33">
            <v>29853.480881249998</v>
          </cell>
        </row>
        <row r="34">
          <cell r="A34" t="str">
            <v>University of South Australia</v>
          </cell>
          <cell r="B34">
            <v>397</v>
          </cell>
          <cell r="C34">
            <v>44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1</v>
          </cell>
          <cell r="BC34">
            <v>72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1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74</v>
          </cell>
          <cell r="BO34">
            <v>74</v>
          </cell>
          <cell r="BP34">
            <v>16</v>
          </cell>
          <cell r="BQ34">
            <v>0</v>
          </cell>
          <cell r="BR34">
            <v>0</v>
          </cell>
          <cell r="BS34">
            <v>1</v>
          </cell>
          <cell r="BT34">
            <v>13</v>
          </cell>
          <cell r="BU34">
            <v>0</v>
          </cell>
          <cell r="BV34">
            <v>1</v>
          </cell>
          <cell r="BW34">
            <v>39</v>
          </cell>
          <cell r="BX34">
            <v>16</v>
          </cell>
          <cell r="BY34">
            <v>0</v>
          </cell>
          <cell r="BZ34">
            <v>0</v>
          </cell>
          <cell r="CA34">
            <v>1682</v>
          </cell>
          <cell r="CB34">
            <v>0</v>
          </cell>
          <cell r="CC34">
            <v>0</v>
          </cell>
          <cell r="CD34">
            <v>4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27</v>
          </cell>
          <cell r="DE34">
            <v>0</v>
          </cell>
          <cell r="DF34">
            <v>0</v>
          </cell>
          <cell r="DG34">
            <v>0</v>
          </cell>
          <cell r="DH34">
            <v>18</v>
          </cell>
          <cell r="DI34">
            <v>0</v>
          </cell>
          <cell r="DJ34">
            <v>0</v>
          </cell>
          <cell r="DK34">
            <v>0</v>
          </cell>
          <cell r="DL34">
            <v>3</v>
          </cell>
          <cell r="DM34">
            <v>0</v>
          </cell>
          <cell r="DN34">
            <v>16</v>
          </cell>
          <cell r="DO34">
            <v>598</v>
          </cell>
          <cell r="DP34">
            <v>0</v>
          </cell>
          <cell r="DQ34">
            <v>0</v>
          </cell>
          <cell r="DR34">
            <v>5</v>
          </cell>
          <cell r="DS34">
            <v>0</v>
          </cell>
          <cell r="DT34">
            <v>0</v>
          </cell>
          <cell r="DU34">
            <v>4</v>
          </cell>
          <cell r="DV34">
            <v>1</v>
          </cell>
          <cell r="DW34">
            <v>0</v>
          </cell>
          <cell r="DX34">
            <v>21</v>
          </cell>
          <cell r="DY34">
            <v>0</v>
          </cell>
          <cell r="DZ34">
            <v>0</v>
          </cell>
          <cell r="EA34">
            <v>0</v>
          </cell>
          <cell r="EB34">
            <v>11</v>
          </cell>
          <cell r="EC34">
            <v>0</v>
          </cell>
          <cell r="ED34">
            <v>0</v>
          </cell>
          <cell r="EE34">
            <v>0</v>
          </cell>
          <cell r="EF34">
            <v>12</v>
          </cell>
          <cell r="EG34">
            <v>0</v>
          </cell>
          <cell r="EH34">
            <v>15</v>
          </cell>
          <cell r="EI34">
            <v>263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1</v>
          </cell>
          <cell r="EP34">
            <v>0</v>
          </cell>
          <cell r="EQ34">
            <v>0</v>
          </cell>
          <cell r="ER34">
            <v>21</v>
          </cell>
          <cell r="ES34">
            <v>-23</v>
          </cell>
          <cell r="ET34">
            <v>279</v>
          </cell>
          <cell r="EU34">
            <v>323</v>
          </cell>
          <cell r="EV34">
            <v>13</v>
          </cell>
          <cell r="EW34">
            <v>0</v>
          </cell>
          <cell r="EX34">
            <v>0</v>
          </cell>
          <cell r="EY34">
            <v>2</v>
          </cell>
          <cell r="EZ34">
            <v>6</v>
          </cell>
          <cell r="FA34">
            <v>0</v>
          </cell>
          <cell r="FB34">
            <v>11</v>
          </cell>
          <cell r="FC34">
            <v>10</v>
          </cell>
          <cell r="FD34">
            <v>9</v>
          </cell>
          <cell r="FE34">
            <v>0</v>
          </cell>
          <cell r="FF34">
            <v>1</v>
          </cell>
          <cell r="FG34">
            <v>320</v>
          </cell>
          <cell r="FH34">
            <v>0</v>
          </cell>
          <cell r="FI34">
            <v>0</v>
          </cell>
          <cell r="FJ34">
            <v>6</v>
          </cell>
          <cell r="FK34">
            <v>0</v>
          </cell>
          <cell r="FL34">
            <v>0</v>
          </cell>
          <cell r="FM34">
            <v>4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4</v>
          </cell>
          <cell r="GK34">
            <v>29853.480881249998</v>
          </cell>
        </row>
        <row r="35">
          <cell r="A35" t="str">
            <v>University of Southern Queensland</v>
          </cell>
          <cell r="B35">
            <v>22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18</v>
          </cell>
          <cell r="BB35">
            <v>0</v>
          </cell>
          <cell r="BC35">
            <v>3</v>
          </cell>
          <cell r="BD35">
            <v>1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22</v>
          </cell>
          <cell r="BO35">
            <v>22</v>
          </cell>
          <cell r="BP35">
            <v>3</v>
          </cell>
          <cell r="BQ35">
            <v>0</v>
          </cell>
          <cell r="BR35">
            <v>0</v>
          </cell>
          <cell r="BS35">
            <v>2</v>
          </cell>
          <cell r="BT35">
            <v>22</v>
          </cell>
          <cell r="BU35">
            <v>0</v>
          </cell>
          <cell r="BV35">
            <v>0</v>
          </cell>
          <cell r="BW35">
            <v>2</v>
          </cell>
          <cell r="BX35">
            <v>5</v>
          </cell>
          <cell r="BY35">
            <v>13</v>
          </cell>
          <cell r="BZ35">
            <v>0</v>
          </cell>
          <cell r="CA35">
            <v>1218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2</v>
          </cell>
          <cell r="CH35">
            <v>1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3</v>
          </cell>
          <cell r="DE35">
            <v>0</v>
          </cell>
          <cell r="DF35">
            <v>0</v>
          </cell>
          <cell r="DG35">
            <v>1</v>
          </cell>
          <cell r="DH35">
            <v>16</v>
          </cell>
          <cell r="DI35">
            <v>0</v>
          </cell>
          <cell r="DJ35">
            <v>2</v>
          </cell>
          <cell r="DK35">
            <v>2</v>
          </cell>
          <cell r="DL35">
            <v>7</v>
          </cell>
          <cell r="DM35">
            <v>4</v>
          </cell>
          <cell r="DN35">
            <v>0</v>
          </cell>
          <cell r="DO35">
            <v>190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1</v>
          </cell>
          <cell r="DV35">
            <v>7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1</v>
          </cell>
          <cell r="FG35">
            <v>45</v>
          </cell>
          <cell r="FH35">
            <v>1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1</v>
          </cell>
          <cell r="GK35">
            <v>7512.7383942187498</v>
          </cell>
        </row>
        <row r="36">
          <cell r="A36" t="str">
            <v>University of Sydney</v>
          </cell>
          <cell r="B36">
            <v>3577</v>
          </cell>
          <cell r="C36">
            <v>2356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20</v>
          </cell>
          <cell r="Y36">
            <v>35</v>
          </cell>
          <cell r="Z36">
            <v>0</v>
          </cell>
          <cell r="AA36">
            <v>9</v>
          </cell>
          <cell r="AB36">
            <v>342</v>
          </cell>
          <cell r="AC36">
            <v>0</v>
          </cell>
          <cell r="AD36">
            <v>20</v>
          </cell>
          <cell r="AE36">
            <v>0</v>
          </cell>
          <cell r="AF36">
            <v>1</v>
          </cell>
          <cell r="AG36">
            <v>1</v>
          </cell>
          <cell r="AH36">
            <v>0</v>
          </cell>
          <cell r="AI36">
            <v>107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625</v>
          </cell>
          <cell r="AS36">
            <v>1</v>
          </cell>
          <cell r="AT36">
            <v>0</v>
          </cell>
          <cell r="AU36">
            <v>129</v>
          </cell>
          <cell r="AV36">
            <v>1343</v>
          </cell>
          <cell r="AW36">
            <v>0</v>
          </cell>
          <cell r="AX36">
            <v>28</v>
          </cell>
          <cell r="AY36">
            <v>0</v>
          </cell>
          <cell r="AZ36">
            <v>33</v>
          </cell>
          <cell r="BA36">
            <v>318</v>
          </cell>
          <cell r="BB36">
            <v>51</v>
          </cell>
          <cell r="BC36">
            <v>292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9</v>
          </cell>
          <cell r="BJ36">
            <v>0</v>
          </cell>
          <cell r="BK36">
            <v>0</v>
          </cell>
          <cell r="BL36">
            <v>754</v>
          </cell>
          <cell r="BM36">
            <v>1405</v>
          </cell>
          <cell r="BN36">
            <v>670</v>
          </cell>
          <cell r="BO36">
            <v>2829</v>
          </cell>
          <cell r="BP36">
            <v>31</v>
          </cell>
          <cell r="BQ36">
            <v>0</v>
          </cell>
          <cell r="BR36">
            <v>0</v>
          </cell>
          <cell r="BS36">
            <v>8</v>
          </cell>
          <cell r="BT36">
            <v>324</v>
          </cell>
          <cell r="BU36">
            <v>0</v>
          </cell>
          <cell r="BV36">
            <v>17</v>
          </cell>
          <cell r="BW36">
            <v>0</v>
          </cell>
          <cell r="BX36">
            <v>18</v>
          </cell>
          <cell r="BY36">
            <v>0</v>
          </cell>
          <cell r="BZ36">
            <v>5</v>
          </cell>
          <cell r="CA36">
            <v>651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3</v>
          </cell>
          <cell r="CH36">
            <v>0</v>
          </cell>
          <cell r="CI36">
            <v>0</v>
          </cell>
          <cell r="CJ36">
            <v>4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55</v>
          </cell>
          <cell r="DE36">
            <v>0</v>
          </cell>
          <cell r="DF36">
            <v>0</v>
          </cell>
          <cell r="DG36">
            <v>14</v>
          </cell>
          <cell r="DH36">
            <v>133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30</v>
          </cell>
          <cell r="DO36">
            <v>334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3</v>
          </cell>
          <cell r="DV36">
            <v>0</v>
          </cell>
          <cell r="DW36">
            <v>0</v>
          </cell>
          <cell r="DX36">
            <v>79</v>
          </cell>
          <cell r="DY36">
            <v>0</v>
          </cell>
          <cell r="DZ36">
            <v>0</v>
          </cell>
          <cell r="EA36">
            <v>16</v>
          </cell>
          <cell r="EB36">
            <v>63</v>
          </cell>
          <cell r="EC36">
            <v>0</v>
          </cell>
          <cell r="ED36">
            <v>0</v>
          </cell>
          <cell r="EE36">
            <v>0</v>
          </cell>
          <cell r="EF36">
            <v>39</v>
          </cell>
          <cell r="EG36">
            <v>0</v>
          </cell>
          <cell r="EH36">
            <v>0</v>
          </cell>
          <cell r="EI36">
            <v>551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95</v>
          </cell>
          <cell r="ES36">
            <v>-102</v>
          </cell>
          <cell r="ET36">
            <v>551</v>
          </cell>
          <cell r="EU36">
            <v>748</v>
          </cell>
          <cell r="EV36">
            <v>129</v>
          </cell>
          <cell r="EW36">
            <v>0</v>
          </cell>
          <cell r="EX36">
            <v>0</v>
          </cell>
          <cell r="EY36">
            <v>22</v>
          </cell>
          <cell r="EZ36">
            <v>432</v>
          </cell>
          <cell r="FA36">
            <v>0</v>
          </cell>
          <cell r="FB36">
            <v>28</v>
          </cell>
          <cell r="FC36">
            <v>0</v>
          </cell>
          <cell r="FD36">
            <v>9</v>
          </cell>
          <cell r="FE36">
            <v>0</v>
          </cell>
          <cell r="FF36">
            <v>0</v>
          </cell>
          <cell r="FG36">
            <v>13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4</v>
          </cell>
          <cell r="FN36">
            <v>0</v>
          </cell>
          <cell r="FO36">
            <v>0</v>
          </cell>
          <cell r="FP36">
            <v>93</v>
          </cell>
          <cell r="FQ36">
            <v>0</v>
          </cell>
          <cell r="FR36">
            <v>0</v>
          </cell>
          <cell r="FS36">
            <v>17</v>
          </cell>
          <cell r="FT36">
            <v>109</v>
          </cell>
          <cell r="FU36">
            <v>0</v>
          </cell>
          <cell r="FV36">
            <v>4</v>
          </cell>
          <cell r="FW36">
            <v>0</v>
          </cell>
          <cell r="FX36">
            <v>1</v>
          </cell>
          <cell r="FY36">
            <v>0</v>
          </cell>
          <cell r="FZ36">
            <v>0</v>
          </cell>
          <cell r="GA36">
            <v>709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5</v>
          </cell>
          <cell r="GH36">
            <v>0</v>
          </cell>
          <cell r="GI36">
            <v>0</v>
          </cell>
          <cell r="GJ36">
            <v>4</v>
          </cell>
          <cell r="GK36">
            <v>29853.480881249998</v>
          </cell>
        </row>
        <row r="37">
          <cell r="A37" t="str">
            <v>University of Tasmania</v>
          </cell>
          <cell r="B37">
            <v>1187</v>
          </cell>
          <cell r="C37">
            <v>73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37</v>
          </cell>
          <cell r="AS37">
            <v>0</v>
          </cell>
          <cell r="AT37">
            <v>0</v>
          </cell>
          <cell r="AU37">
            <v>1</v>
          </cell>
          <cell r="AV37">
            <v>4</v>
          </cell>
          <cell r="AW37">
            <v>0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36</v>
          </cell>
          <cell r="BC37">
            <v>876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38</v>
          </cell>
          <cell r="BM37">
            <v>5</v>
          </cell>
          <cell r="BN37">
            <v>912</v>
          </cell>
          <cell r="BO37">
            <v>955</v>
          </cell>
          <cell r="BP37">
            <v>23</v>
          </cell>
          <cell r="BQ37">
            <v>0</v>
          </cell>
          <cell r="BR37">
            <v>0</v>
          </cell>
          <cell r="BS37">
            <v>1</v>
          </cell>
          <cell r="BT37">
            <v>83</v>
          </cell>
          <cell r="BU37">
            <v>0</v>
          </cell>
          <cell r="BV37">
            <v>0</v>
          </cell>
          <cell r="BW37">
            <v>81</v>
          </cell>
          <cell r="BX37">
            <v>116</v>
          </cell>
          <cell r="BY37">
            <v>0</v>
          </cell>
          <cell r="BZ37">
            <v>986</v>
          </cell>
          <cell r="CA37">
            <v>1683</v>
          </cell>
          <cell r="CB37">
            <v>0</v>
          </cell>
          <cell r="CC37">
            <v>0</v>
          </cell>
          <cell r="CD37">
            <v>14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2</v>
          </cell>
          <cell r="DE37">
            <v>0</v>
          </cell>
          <cell r="DF37">
            <v>0</v>
          </cell>
          <cell r="DG37">
            <v>0</v>
          </cell>
          <cell r="DH37">
            <v>7</v>
          </cell>
          <cell r="DI37">
            <v>0</v>
          </cell>
          <cell r="DJ37">
            <v>0</v>
          </cell>
          <cell r="DK37">
            <v>1</v>
          </cell>
          <cell r="DL37">
            <v>2</v>
          </cell>
          <cell r="DM37">
            <v>0</v>
          </cell>
          <cell r="DN37">
            <v>20</v>
          </cell>
          <cell r="DO37">
            <v>564</v>
          </cell>
          <cell r="DP37">
            <v>33</v>
          </cell>
          <cell r="DQ37">
            <v>0</v>
          </cell>
          <cell r="DR37">
            <v>18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25</v>
          </cell>
          <cell r="DY37">
            <v>0</v>
          </cell>
          <cell r="DZ37">
            <v>0</v>
          </cell>
          <cell r="EA37">
            <v>1</v>
          </cell>
          <cell r="EB37">
            <v>3</v>
          </cell>
          <cell r="EC37">
            <v>0</v>
          </cell>
          <cell r="ED37">
            <v>0</v>
          </cell>
          <cell r="EE37">
            <v>0</v>
          </cell>
          <cell r="EF37">
            <v>1</v>
          </cell>
          <cell r="EG37">
            <v>0</v>
          </cell>
          <cell r="EH37">
            <v>26</v>
          </cell>
          <cell r="EI37">
            <v>142</v>
          </cell>
          <cell r="EJ37">
            <v>21</v>
          </cell>
          <cell r="EK37">
            <v>0</v>
          </cell>
          <cell r="EL37">
            <v>13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26</v>
          </cell>
          <cell r="ES37">
            <v>-4</v>
          </cell>
          <cell r="ET37">
            <v>202</v>
          </cell>
          <cell r="EU37">
            <v>232</v>
          </cell>
          <cell r="EV37">
            <v>17</v>
          </cell>
          <cell r="EW37">
            <v>0</v>
          </cell>
          <cell r="EX37">
            <v>0</v>
          </cell>
          <cell r="EY37">
            <v>0</v>
          </cell>
          <cell r="EZ37">
            <v>9</v>
          </cell>
          <cell r="FA37">
            <v>0</v>
          </cell>
          <cell r="FB37">
            <v>0</v>
          </cell>
          <cell r="FC37">
            <v>1</v>
          </cell>
          <cell r="FD37">
            <v>13</v>
          </cell>
          <cell r="FE37">
            <v>0</v>
          </cell>
          <cell r="FF37">
            <v>74</v>
          </cell>
          <cell r="FG37">
            <v>40</v>
          </cell>
          <cell r="FH37">
            <v>93</v>
          </cell>
          <cell r="FI37">
            <v>0</v>
          </cell>
          <cell r="FJ37">
            <v>61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4</v>
          </cell>
          <cell r="GK37">
            <v>29853.480881249998</v>
          </cell>
        </row>
        <row r="38">
          <cell r="A38" t="str">
            <v>University of Technology Sydney</v>
          </cell>
          <cell r="B38">
            <v>230</v>
          </cell>
          <cell r="C38">
            <v>175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111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1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54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1</v>
          </cell>
          <cell r="BN38">
            <v>54</v>
          </cell>
          <cell r="BO38">
            <v>55</v>
          </cell>
          <cell r="BP38">
            <v>67</v>
          </cell>
          <cell r="BQ38">
            <v>0</v>
          </cell>
          <cell r="BR38">
            <v>0</v>
          </cell>
          <cell r="BS38">
            <v>11</v>
          </cell>
          <cell r="BT38">
            <v>157</v>
          </cell>
          <cell r="BU38">
            <v>0</v>
          </cell>
          <cell r="BV38">
            <v>0</v>
          </cell>
          <cell r="BW38">
            <v>72</v>
          </cell>
          <cell r="BX38">
            <v>108</v>
          </cell>
          <cell r="BY38">
            <v>0</v>
          </cell>
          <cell r="BZ38">
            <v>5</v>
          </cell>
          <cell r="CA38">
            <v>1798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2</v>
          </cell>
          <cell r="CG38">
            <v>1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2</v>
          </cell>
          <cell r="DE38">
            <v>0</v>
          </cell>
          <cell r="DF38">
            <v>0</v>
          </cell>
          <cell r="DG38">
            <v>0</v>
          </cell>
          <cell r="DH38">
            <v>121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153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1</v>
          </cell>
          <cell r="DV38">
            <v>0</v>
          </cell>
          <cell r="DW38">
            <v>0</v>
          </cell>
          <cell r="DX38">
            <v>19</v>
          </cell>
          <cell r="DY38">
            <v>0</v>
          </cell>
          <cell r="DZ38">
            <v>0</v>
          </cell>
          <cell r="EA38">
            <v>5</v>
          </cell>
          <cell r="EB38">
            <v>149</v>
          </cell>
          <cell r="EC38">
            <v>0</v>
          </cell>
          <cell r="ED38">
            <v>0</v>
          </cell>
          <cell r="EE38">
            <v>0</v>
          </cell>
          <cell r="EF38">
            <v>1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1</v>
          </cell>
          <cell r="EP38">
            <v>0</v>
          </cell>
          <cell r="EQ38">
            <v>0</v>
          </cell>
          <cell r="ER38">
            <v>24</v>
          </cell>
          <cell r="ES38">
            <v>-150</v>
          </cell>
          <cell r="ET38">
            <v>1</v>
          </cell>
          <cell r="EU38">
            <v>175</v>
          </cell>
          <cell r="EV38">
            <v>10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41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2</v>
          </cell>
          <cell r="GK38">
            <v>15025.4767884375</v>
          </cell>
        </row>
        <row r="39">
          <cell r="A39" t="str">
            <v>University of Western Australia</v>
          </cell>
          <cell r="B39">
            <v>1355</v>
          </cell>
          <cell r="C39">
            <v>960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</v>
          </cell>
          <cell r="Y39">
            <v>0</v>
          </cell>
          <cell r="Z39">
            <v>218</v>
          </cell>
          <cell r="AA39">
            <v>1</v>
          </cell>
          <cell r="AB39">
            <v>11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</v>
          </cell>
          <cell r="AI39">
            <v>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163</v>
          </cell>
          <cell r="AS39">
            <v>0</v>
          </cell>
          <cell r="AT39">
            <v>609</v>
          </cell>
          <cell r="AU39">
            <v>36</v>
          </cell>
          <cell r="AV39">
            <v>34</v>
          </cell>
          <cell r="AW39">
            <v>3</v>
          </cell>
          <cell r="AX39">
            <v>6</v>
          </cell>
          <cell r="AY39">
            <v>13</v>
          </cell>
          <cell r="AZ39">
            <v>10</v>
          </cell>
          <cell r="BA39">
            <v>66</v>
          </cell>
          <cell r="BB39">
            <v>5</v>
          </cell>
          <cell r="BC39">
            <v>318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1</v>
          </cell>
          <cell r="BK39">
            <v>0</v>
          </cell>
          <cell r="BL39">
            <v>808</v>
          </cell>
          <cell r="BM39">
            <v>66</v>
          </cell>
          <cell r="BN39">
            <v>390</v>
          </cell>
          <cell r="BO39">
            <v>1264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52</v>
          </cell>
          <cell r="DE39">
            <v>0</v>
          </cell>
          <cell r="DF39">
            <v>5</v>
          </cell>
          <cell r="DG39">
            <v>1</v>
          </cell>
          <cell r="DH39">
            <v>16</v>
          </cell>
          <cell r="DI39">
            <v>1</v>
          </cell>
          <cell r="DJ39">
            <v>0</v>
          </cell>
          <cell r="DK39">
            <v>6</v>
          </cell>
          <cell r="DL39">
            <v>0</v>
          </cell>
          <cell r="DM39">
            <v>0</v>
          </cell>
          <cell r="DN39">
            <v>20</v>
          </cell>
          <cell r="DO39">
            <v>259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5</v>
          </cell>
          <cell r="DW39">
            <v>0</v>
          </cell>
          <cell r="DX39">
            <v>3</v>
          </cell>
          <cell r="DY39">
            <v>0</v>
          </cell>
          <cell r="DZ39">
            <v>82</v>
          </cell>
          <cell r="EA39">
            <v>0</v>
          </cell>
          <cell r="EB39">
            <v>1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5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85</v>
          </cell>
          <cell r="ES39">
            <v>-1</v>
          </cell>
          <cell r="ET39">
            <v>5</v>
          </cell>
          <cell r="EU39">
            <v>91</v>
          </cell>
          <cell r="EV39">
            <v>16</v>
          </cell>
          <cell r="EW39">
            <v>0</v>
          </cell>
          <cell r="EX39">
            <v>77</v>
          </cell>
          <cell r="EY39">
            <v>6</v>
          </cell>
          <cell r="EZ39">
            <v>91</v>
          </cell>
          <cell r="FA39">
            <v>0</v>
          </cell>
          <cell r="FB39">
            <v>11</v>
          </cell>
          <cell r="FC39">
            <v>5</v>
          </cell>
          <cell r="FD39">
            <v>1</v>
          </cell>
          <cell r="FE39">
            <v>0</v>
          </cell>
          <cell r="FF39">
            <v>2</v>
          </cell>
          <cell r="FG39">
            <v>162</v>
          </cell>
          <cell r="FH39">
            <v>0</v>
          </cell>
          <cell r="FI39">
            <v>1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5</v>
          </cell>
          <cell r="FO39">
            <v>1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4</v>
          </cell>
          <cell r="GK39">
            <v>29853.480881249998</v>
          </cell>
        </row>
        <row r="40">
          <cell r="A40" t="str">
            <v>University of Wollongong</v>
          </cell>
          <cell r="B40">
            <v>366</v>
          </cell>
          <cell r="C40">
            <v>50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37</v>
          </cell>
          <cell r="AS40">
            <v>0</v>
          </cell>
          <cell r="AT40">
            <v>0</v>
          </cell>
          <cell r="AU40">
            <v>10</v>
          </cell>
          <cell r="AV40">
            <v>3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316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47</v>
          </cell>
          <cell r="BM40">
            <v>3</v>
          </cell>
          <cell r="BN40">
            <v>316</v>
          </cell>
          <cell r="BO40">
            <v>366</v>
          </cell>
          <cell r="BP40">
            <v>9</v>
          </cell>
          <cell r="BQ40">
            <v>0</v>
          </cell>
          <cell r="BR40">
            <v>0</v>
          </cell>
          <cell r="BS40">
            <v>3</v>
          </cell>
          <cell r="BT40">
            <v>179</v>
          </cell>
          <cell r="BU40">
            <v>0</v>
          </cell>
          <cell r="BV40">
            <v>5</v>
          </cell>
          <cell r="BW40">
            <v>0</v>
          </cell>
          <cell r="BX40">
            <v>32</v>
          </cell>
          <cell r="BY40">
            <v>0</v>
          </cell>
          <cell r="BZ40">
            <v>7</v>
          </cell>
          <cell r="CA40">
            <v>1054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10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</v>
          </cell>
          <cell r="DE40">
            <v>0</v>
          </cell>
          <cell r="DF40">
            <v>0</v>
          </cell>
          <cell r="DG40">
            <v>0</v>
          </cell>
          <cell r="DH40">
            <v>28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9</v>
          </cell>
          <cell r="DO40">
            <v>210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4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5</v>
          </cell>
          <cell r="EW40">
            <v>0</v>
          </cell>
          <cell r="EX40">
            <v>0</v>
          </cell>
          <cell r="EY40">
            <v>1</v>
          </cell>
          <cell r="EZ40">
            <v>115</v>
          </cell>
          <cell r="FA40">
            <v>0</v>
          </cell>
          <cell r="FB40">
            <v>14</v>
          </cell>
          <cell r="FC40">
            <v>0</v>
          </cell>
          <cell r="FD40">
            <v>32</v>
          </cell>
          <cell r="FE40">
            <v>0</v>
          </cell>
          <cell r="FF40">
            <v>0</v>
          </cell>
          <cell r="FG40">
            <v>176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6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2</v>
          </cell>
          <cell r="GK40">
            <v>15025.4767884375</v>
          </cell>
        </row>
        <row r="41">
          <cell r="A41" t="str">
            <v>University of the Sunshine Coast</v>
          </cell>
          <cell r="B41">
            <v>5</v>
          </cell>
          <cell r="C41">
            <v>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4</v>
          </cell>
          <cell r="AS41">
            <v>0</v>
          </cell>
          <cell r="AT41">
            <v>0</v>
          </cell>
          <cell r="AU41">
            <v>1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5</v>
          </cell>
          <cell r="BM41">
            <v>0</v>
          </cell>
          <cell r="BN41">
            <v>0</v>
          </cell>
          <cell r="BO41">
            <v>5</v>
          </cell>
          <cell r="BP41">
            <v>7</v>
          </cell>
          <cell r="BQ41">
            <v>0</v>
          </cell>
          <cell r="BR41">
            <v>0</v>
          </cell>
          <cell r="BS41">
            <v>3</v>
          </cell>
          <cell r="BT41">
            <v>17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90</v>
          </cell>
          <cell r="BZ41">
            <v>1</v>
          </cell>
          <cell r="CA41">
            <v>928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1</v>
          </cell>
          <cell r="CH41">
            <v>1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19</v>
          </cell>
          <cell r="DE41">
            <v>0</v>
          </cell>
          <cell r="DF41">
            <v>0</v>
          </cell>
          <cell r="DG41">
            <v>3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11</v>
          </cell>
          <cell r="DO41">
            <v>542</v>
          </cell>
          <cell r="DP41">
            <v>0</v>
          </cell>
          <cell r="DQ41">
            <v>0</v>
          </cell>
          <cell r="DR41">
            <v>4</v>
          </cell>
          <cell r="DS41">
            <v>0</v>
          </cell>
          <cell r="DT41">
            <v>0</v>
          </cell>
          <cell r="DU41">
            <v>5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10</v>
          </cell>
          <cell r="EW41">
            <v>0</v>
          </cell>
          <cell r="EX41">
            <v>0</v>
          </cell>
          <cell r="EY41">
            <v>6</v>
          </cell>
          <cell r="EZ41">
            <v>29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4</v>
          </cell>
          <cell r="FG41">
            <v>135</v>
          </cell>
          <cell r="FH41">
            <v>0</v>
          </cell>
          <cell r="FI41">
            <v>0</v>
          </cell>
          <cell r="FJ41">
            <v>1</v>
          </cell>
          <cell r="FK41">
            <v>0</v>
          </cell>
          <cell r="FL41">
            <v>0</v>
          </cell>
          <cell r="FM41">
            <v>1</v>
          </cell>
          <cell r="FN41">
            <v>0</v>
          </cell>
          <cell r="FO41">
            <v>0</v>
          </cell>
          <cell r="FP41">
            <v>2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1</v>
          </cell>
          <cell r="GK41">
            <v>7512.7383942187498</v>
          </cell>
        </row>
        <row r="42">
          <cell r="A42" t="str">
            <v>Victoria University</v>
          </cell>
          <cell r="B42">
            <v>34</v>
          </cell>
          <cell r="C42">
            <v>15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15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19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15</v>
          </cell>
          <cell r="BN42">
            <v>19</v>
          </cell>
          <cell r="BO42">
            <v>34</v>
          </cell>
          <cell r="BP42">
            <v>9</v>
          </cell>
          <cell r="BQ42">
            <v>0</v>
          </cell>
          <cell r="BR42">
            <v>0</v>
          </cell>
          <cell r="BS42">
            <v>2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830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2</v>
          </cell>
          <cell r="CG42">
            <v>1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32</v>
          </cell>
          <cell r="DE42">
            <v>0</v>
          </cell>
          <cell r="DF42">
            <v>0</v>
          </cell>
          <cell r="DG42">
            <v>0</v>
          </cell>
          <cell r="DH42">
            <v>5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1109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1</v>
          </cell>
          <cell r="DU42">
            <v>74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4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74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1</v>
          </cell>
          <cell r="GK42">
            <v>7512.7383942187498</v>
          </cell>
        </row>
        <row r="43">
          <cell r="A43" t="str">
            <v>Western Sydney University</v>
          </cell>
          <cell r="B43">
            <v>631</v>
          </cell>
          <cell r="C43">
            <v>10</v>
          </cell>
          <cell r="D43">
            <v>13</v>
          </cell>
          <cell r="E43">
            <v>0</v>
          </cell>
          <cell r="F43">
            <v>0</v>
          </cell>
          <cell r="G43">
            <v>0</v>
          </cell>
          <cell r="H43">
            <v>12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2</v>
          </cell>
          <cell r="AW43">
            <v>0</v>
          </cell>
          <cell r="AX43">
            <v>0</v>
          </cell>
          <cell r="AY43">
            <v>0</v>
          </cell>
          <cell r="AZ43">
            <v>3</v>
          </cell>
          <cell r="BA43">
            <v>0</v>
          </cell>
          <cell r="BB43">
            <v>0</v>
          </cell>
          <cell r="BC43">
            <v>620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1</v>
          </cell>
          <cell r="BJ43">
            <v>0</v>
          </cell>
          <cell r="BK43">
            <v>0</v>
          </cell>
          <cell r="BL43">
            <v>0</v>
          </cell>
          <cell r="BM43">
            <v>5</v>
          </cell>
          <cell r="BN43">
            <v>621</v>
          </cell>
          <cell r="BO43">
            <v>626</v>
          </cell>
          <cell r="BP43">
            <v>22</v>
          </cell>
          <cell r="BQ43">
            <v>0</v>
          </cell>
          <cell r="BR43">
            <v>0</v>
          </cell>
          <cell r="BS43">
            <v>2</v>
          </cell>
          <cell r="BT43">
            <v>104</v>
          </cell>
          <cell r="BU43">
            <v>0</v>
          </cell>
          <cell r="BV43">
            <v>0</v>
          </cell>
          <cell r="BW43">
            <v>38</v>
          </cell>
          <cell r="BX43">
            <v>14</v>
          </cell>
          <cell r="BY43">
            <v>266</v>
          </cell>
          <cell r="BZ43">
            <v>6</v>
          </cell>
          <cell r="CA43">
            <v>2689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12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27</v>
          </cell>
          <cell r="DE43">
            <v>0</v>
          </cell>
          <cell r="DF43">
            <v>0</v>
          </cell>
          <cell r="DG43">
            <v>5</v>
          </cell>
          <cell r="DH43">
            <v>66</v>
          </cell>
          <cell r="DI43">
            <v>0</v>
          </cell>
          <cell r="DJ43">
            <v>0</v>
          </cell>
          <cell r="DK43">
            <v>2</v>
          </cell>
          <cell r="DL43">
            <v>1</v>
          </cell>
          <cell r="DM43">
            <v>0</v>
          </cell>
          <cell r="DN43">
            <v>8</v>
          </cell>
          <cell r="DO43">
            <v>626</v>
          </cell>
          <cell r="DP43">
            <v>0</v>
          </cell>
          <cell r="DQ43">
            <v>0</v>
          </cell>
          <cell r="DR43">
            <v>29</v>
          </cell>
          <cell r="DS43">
            <v>0</v>
          </cell>
          <cell r="DT43">
            <v>46</v>
          </cell>
          <cell r="DU43">
            <v>2</v>
          </cell>
          <cell r="DV43">
            <v>0</v>
          </cell>
          <cell r="DW43">
            <v>0</v>
          </cell>
          <cell r="DX43">
            <v>5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5</v>
          </cell>
          <cell r="ES43">
            <v>0</v>
          </cell>
          <cell r="ET43">
            <v>0</v>
          </cell>
          <cell r="EU43">
            <v>5</v>
          </cell>
          <cell r="EV43">
            <v>1</v>
          </cell>
          <cell r="EW43">
            <v>0</v>
          </cell>
          <cell r="EX43">
            <v>0</v>
          </cell>
          <cell r="EY43">
            <v>0</v>
          </cell>
          <cell r="EZ43">
            <v>161</v>
          </cell>
          <cell r="FA43">
            <v>0</v>
          </cell>
          <cell r="FB43">
            <v>4</v>
          </cell>
          <cell r="FC43">
            <v>4</v>
          </cell>
          <cell r="FD43">
            <v>2</v>
          </cell>
          <cell r="FE43">
            <v>0</v>
          </cell>
          <cell r="FF43">
            <v>3</v>
          </cell>
          <cell r="FG43">
            <v>406</v>
          </cell>
          <cell r="FH43">
            <v>0</v>
          </cell>
          <cell r="FI43">
            <v>0</v>
          </cell>
          <cell r="FJ43">
            <v>4</v>
          </cell>
          <cell r="FK43">
            <v>0</v>
          </cell>
          <cell r="FL43">
            <v>0</v>
          </cell>
          <cell r="FM43">
            <v>1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2</v>
          </cell>
          <cell r="GK43">
            <v>15025.4767884375</v>
          </cell>
        </row>
        <row r="45">
          <cell r="A45" t="str">
            <v>CONZUL Total</v>
          </cell>
          <cell r="B45">
            <v>4165</v>
          </cell>
          <cell r="C45">
            <v>755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195</v>
          </cell>
          <cell r="BM45">
            <v>430</v>
          </cell>
          <cell r="BN45">
            <v>2780</v>
          </cell>
          <cell r="BO45">
            <v>3405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55</v>
          </cell>
          <cell r="ES45">
            <v>75</v>
          </cell>
          <cell r="ET45">
            <v>630</v>
          </cell>
          <cell r="EU45">
            <v>760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</row>
        <row r="46">
          <cell r="A46" t="str">
            <v>Auckland University of Technology</v>
          </cell>
          <cell r="B46">
            <v>0</v>
          </cell>
          <cell r="C46">
            <v>0</v>
          </cell>
          <cell r="GJ46">
            <v>1</v>
          </cell>
          <cell r="GK46">
            <v>7512.7383942187498</v>
          </cell>
        </row>
        <row r="47">
          <cell r="A47" t="str">
            <v>Lincoln University</v>
          </cell>
          <cell r="B47">
            <v>0</v>
          </cell>
          <cell r="C47">
            <v>0</v>
          </cell>
          <cell r="GJ47">
            <v>1</v>
          </cell>
          <cell r="GK47">
            <v>7512.7383942187498</v>
          </cell>
        </row>
        <row r="48">
          <cell r="A48" t="str">
            <v>Massey University</v>
          </cell>
          <cell r="B48">
            <v>0</v>
          </cell>
          <cell r="C48">
            <v>0</v>
          </cell>
          <cell r="GJ48">
            <v>1</v>
          </cell>
          <cell r="GK48">
            <v>7512.7383942187498</v>
          </cell>
        </row>
        <row r="49">
          <cell r="A49" t="str">
            <v>University of Auckland</v>
          </cell>
          <cell r="B49">
            <v>1870</v>
          </cell>
          <cell r="C49">
            <v>260</v>
          </cell>
          <cell r="BL49">
            <v>70</v>
          </cell>
          <cell r="BM49">
            <v>150</v>
          </cell>
          <cell r="BN49">
            <v>1335</v>
          </cell>
          <cell r="BO49">
            <v>1555</v>
          </cell>
          <cell r="ER49">
            <v>15</v>
          </cell>
          <cell r="ES49">
            <v>25</v>
          </cell>
          <cell r="ET49">
            <v>275</v>
          </cell>
          <cell r="EU49">
            <v>315</v>
          </cell>
          <cell r="GJ49">
            <v>4</v>
          </cell>
          <cell r="GK49">
            <v>29853.480881249998</v>
          </cell>
        </row>
        <row r="50">
          <cell r="A50" t="str">
            <v>University of Canterbury</v>
          </cell>
          <cell r="B50">
            <v>0</v>
          </cell>
          <cell r="C50">
            <v>0</v>
          </cell>
          <cell r="GJ50">
            <v>1</v>
          </cell>
          <cell r="GK50">
            <v>7512.7383942187498</v>
          </cell>
        </row>
        <row r="51">
          <cell r="A51" t="str">
            <v>University of Otago</v>
          </cell>
          <cell r="B51">
            <v>2270</v>
          </cell>
          <cell r="C51">
            <v>470</v>
          </cell>
          <cell r="BL51">
            <v>115</v>
          </cell>
          <cell r="BM51">
            <v>265</v>
          </cell>
          <cell r="BN51">
            <v>1445</v>
          </cell>
          <cell r="BO51">
            <v>1825</v>
          </cell>
          <cell r="ER51">
            <v>40</v>
          </cell>
          <cell r="ES51">
            <v>50</v>
          </cell>
          <cell r="ET51">
            <v>355</v>
          </cell>
          <cell r="EU51">
            <v>445</v>
          </cell>
          <cell r="GJ51">
            <v>4</v>
          </cell>
          <cell r="GK51">
            <v>29853.480881249998</v>
          </cell>
        </row>
        <row r="52">
          <cell r="A52" t="str">
            <v>University of Waikato</v>
          </cell>
          <cell r="B52">
            <v>0</v>
          </cell>
          <cell r="C52">
            <v>0</v>
          </cell>
          <cell r="GJ52">
            <v>1</v>
          </cell>
          <cell r="GK52">
            <v>7512.7383942187498</v>
          </cell>
        </row>
        <row r="53">
          <cell r="A53" t="str">
            <v>Victoria University of Wellington</v>
          </cell>
          <cell r="B53">
            <v>25</v>
          </cell>
          <cell r="C53">
            <v>25</v>
          </cell>
          <cell r="BL53">
            <v>10</v>
          </cell>
          <cell r="BM53">
            <v>15</v>
          </cell>
          <cell r="BN53">
            <v>0</v>
          </cell>
          <cell r="BO53">
            <v>25</v>
          </cell>
          <cell r="GJ53">
            <v>1</v>
          </cell>
          <cell r="GK53">
            <v>7512.7383942187498</v>
          </cell>
        </row>
      </sheetData>
      <sheetData sheetId="7"/>
      <sheetData sheetId="8"/>
      <sheetData sheetId="9"/>
      <sheetData sheetId="10">
        <row r="1">
          <cell r="A1" t="str">
            <v>BPID</v>
          </cell>
          <cell r="B1" t="str">
            <v>Customer</v>
          </cell>
          <cell r="C1" t="str">
            <v>Territory/ State</v>
          </cell>
          <cell r="D1" t="str">
            <v>Sector</v>
          </cell>
          <cell r="E1" t="str">
            <v>SLID</v>
          </cell>
          <cell r="F1" t="str">
            <v>2017 Licensing  Manager</v>
          </cell>
          <cell r="G1" t="str">
            <v>EFTSL 2013</v>
          </cell>
          <cell r="H1" t="str">
            <v>EFTSL 2014</v>
          </cell>
          <cell r="I1" t="str">
            <v>CAUL BAND 2013</v>
          </cell>
          <cell r="J1" t="str">
            <v>CAUL BAND 2014</v>
          </cell>
          <cell r="K1" t="str">
            <v>Assigned Band</v>
          </cell>
          <cell r="L1" t="str">
            <v>CAUL Consortia Manager Member ID</v>
          </cell>
          <cell r="M1" t="str">
            <v xml:space="preserve">Country </v>
          </cell>
          <cell r="N1" t="str">
            <v>FTE for 2017 Pricing</v>
          </cell>
          <cell r="O1" t="str">
            <v>Calculated Band</v>
          </cell>
        </row>
        <row r="2">
          <cell r="A2">
            <v>3000172885</v>
          </cell>
          <cell r="B2" t="str">
            <v>AgResearch Ltd</v>
          </cell>
          <cell r="C2" t="str">
            <v>NZ</v>
          </cell>
          <cell r="D2" t="str">
            <v>Government</v>
          </cell>
          <cell r="E2">
            <v>3622</v>
          </cell>
          <cell r="F2" t="str">
            <v>Jess Hodge</v>
          </cell>
          <cell r="I2">
            <v>0</v>
          </cell>
          <cell r="J2">
            <v>0</v>
          </cell>
          <cell r="L2">
            <v>15360</v>
          </cell>
          <cell r="M2" t="str">
            <v>New Zealand</v>
          </cell>
          <cell r="N2">
            <v>702</v>
          </cell>
          <cell r="O2" t="str">
            <v>Band 1</v>
          </cell>
        </row>
        <row r="3">
          <cell r="A3">
            <v>2000286514</v>
          </cell>
          <cell r="B3" t="str">
            <v>Auckland University of Technology</v>
          </cell>
          <cell r="C3" t="str">
            <v>NZ</v>
          </cell>
          <cell r="D3" t="str">
            <v>Academic</v>
          </cell>
          <cell r="E3">
            <v>3737</v>
          </cell>
          <cell r="F3" t="str">
            <v>Jess Hodge</v>
          </cell>
          <cell r="I3">
            <v>0</v>
          </cell>
          <cell r="J3">
            <v>0</v>
          </cell>
          <cell r="K3" t="str">
            <v>band 2</v>
          </cell>
          <cell r="L3">
            <v>15361</v>
          </cell>
          <cell r="M3" t="str">
            <v>New Zealand</v>
          </cell>
          <cell r="N3">
            <v>19605</v>
          </cell>
          <cell r="O3" t="str">
            <v>Band 3</v>
          </cell>
        </row>
        <row r="4">
          <cell r="A4">
            <v>3000172976</v>
          </cell>
          <cell r="B4" t="str">
            <v>Australian Catholic University</v>
          </cell>
          <cell r="C4" t="str">
            <v>NSW</v>
          </cell>
          <cell r="D4" t="str">
            <v>Academic</v>
          </cell>
          <cell r="E4">
            <v>3759</v>
          </cell>
          <cell r="F4" t="str">
            <v>Keith Furniss</v>
          </cell>
          <cell r="G4">
            <v>19150</v>
          </cell>
          <cell r="H4">
            <v>21519</v>
          </cell>
          <cell r="I4" t="str">
            <v>Band 3</v>
          </cell>
          <cell r="J4" t="str">
            <v>Band 3</v>
          </cell>
          <cell r="K4" t="str">
            <v>Band 2</v>
          </cell>
          <cell r="L4">
            <v>15362</v>
          </cell>
          <cell r="M4" t="str">
            <v>Australia</v>
          </cell>
          <cell r="N4">
            <v>23547</v>
          </cell>
          <cell r="O4" t="str">
            <v>Band 3</v>
          </cell>
        </row>
        <row r="5">
          <cell r="A5">
            <v>1000894436</v>
          </cell>
          <cell r="B5" t="str">
            <v>Australian Institute of Marine Science</v>
          </cell>
          <cell r="C5" t="str">
            <v>QLD</v>
          </cell>
          <cell r="D5" t="str">
            <v>Government</v>
          </cell>
          <cell r="E5">
            <v>23629</v>
          </cell>
          <cell r="F5" t="str">
            <v>Will Jaye</v>
          </cell>
          <cell r="I5">
            <v>0</v>
          </cell>
          <cell r="J5">
            <v>0</v>
          </cell>
          <cell r="L5">
            <v>15363</v>
          </cell>
          <cell r="M5" t="str">
            <v>Australia</v>
          </cell>
          <cell r="N5">
            <v>286</v>
          </cell>
          <cell r="O5" t="str">
            <v>Band 1</v>
          </cell>
        </row>
        <row r="6">
          <cell r="A6">
            <v>2000159899</v>
          </cell>
          <cell r="B6" t="str">
            <v>Australian National University</v>
          </cell>
          <cell r="C6" t="str">
            <v>ACT</v>
          </cell>
          <cell r="D6" t="str">
            <v>Academic</v>
          </cell>
          <cell r="E6">
            <v>3764</v>
          </cell>
          <cell r="F6" t="str">
            <v>Angus Cook</v>
          </cell>
          <cell r="G6">
            <v>14757</v>
          </cell>
          <cell r="H6">
            <v>15587</v>
          </cell>
          <cell r="I6" t="str">
            <v>Band 2</v>
          </cell>
          <cell r="J6" t="str">
            <v>Band 2</v>
          </cell>
          <cell r="K6" t="str">
            <v>Band 2</v>
          </cell>
          <cell r="L6">
            <v>15364</v>
          </cell>
          <cell r="M6" t="str">
            <v>Australia</v>
          </cell>
          <cell r="N6">
            <v>16055</v>
          </cell>
          <cell r="O6" t="str">
            <v>Band 2</v>
          </cell>
        </row>
        <row r="7">
          <cell r="A7">
            <v>2000323367</v>
          </cell>
          <cell r="B7" t="str">
            <v>Avondale College</v>
          </cell>
          <cell r="C7" t="str">
            <v>NSW</v>
          </cell>
          <cell r="D7" t="str">
            <v>Academic</v>
          </cell>
          <cell r="E7">
            <v>21929</v>
          </cell>
          <cell r="F7" t="str">
            <v>Keith Furniss</v>
          </cell>
          <cell r="G7">
            <v>1058</v>
          </cell>
          <cell r="H7">
            <v>1005</v>
          </cell>
          <cell r="I7" t="str">
            <v>Band 1</v>
          </cell>
          <cell r="J7" t="str">
            <v>Band 1</v>
          </cell>
          <cell r="L7">
            <v>15366</v>
          </cell>
          <cell r="M7" t="str">
            <v>Australia</v>
          </cell>
          <cell r="N7">
            <v>1003</v>
          </cell>
          <cell r="O7" t="str">
            <v>Band 1</v>
          </cell>
        </row>
        <row r="8">
          <cell r="A8">
            <v>2000343983</v>
          </cell>
          <cell r="B8" t="str">
            <v>Bond University</v>
          </cell>
          <cell r="C8" t="str">
            <v>QLD</v>
          </cell>
          <cell r="D8" t="str">
            <v>Academic</v>
          </cell>
          <cell r="E8">
            <v>22793</v>
          </cell>
          <cell r="F8" t="str">
            <v>Rebecca Syle</v>
          </cell>
          <cell r="G8">
            <v>5625</v>
          </cell>
          <cell r="H8">
            <v>5495</v>
          </cell>
          <cell r="I8" t="str">
            <v>Band 1</v>
          </cell>
          <cell r="J8" t="str">
            <v>Band 1</v>
          </cell>
          <cell r="K8" t="str">
            <v>Band 1</v>
          </cell>
          <cell r="L8">
            <v>15367</v>
          </cell>
          <cell r="M8" t="str">
            <v>Australia</v>
          </cell>
          <cell r="N8">
            <v>5518</v>
          </cell>
          <cell r="O8" t="str">
            <v>Band 1</v>
          </cell>
        </row>
        <row r="9">
          <cell r="A9">
            <v>3000173098</v>
          </cell>
          <cell r="B9" t="str">
            <v>Callaghan Innovation</v>
          </cell>
          <cell r="C9" t="str">
            <v>NZ</v>
          </cell>
          <cell r="D9" t="str">
            <v>Government</v>
          </cell>
          <cell r="E9">
            <v>4684</v>
          </cell>
          <cell r="F9" t="str">
            <v>Jess Hodge</v>
          </cell>
          <cell r="I9">
            <v>0</v>
          </cell>
          <cell r="J9">
            <v>0</v>
          </cell>
          <cell r="L9">
            <v>15368</v>
          </cell>
          <cell r="M9" t="str">
            <v>New Zealand</v>
          </cell>
          <cell r="N9">
            <v>374</v>
          </cell>
          <cell r="O9" t="str">
            <v>Band 1</v>
          </cell>
        </row>
        <row r="10">
          <cell r="A10">
            <v>2000660739</v>
          </cell>
          <cell r="B10" t="str">
            <v>CQUniversity</v>
          </cell>
          <cell r="C10" t="str">
            <v>QLD</v>
          </cell>
          <cell r="D10" t="str">
            <v>Academic</v>
          </cell>
          <cell r="E10">
            <v>7700</v>
          </cell>
          <cell r="F10" t="str">
            <v>Keith Furniss</v>
          </cell>
          <cell r="G10">
            <v>11458</v>
          </cell>
          <cell r="H10">
            <v>12300</v>
          </cell>
          <cell r="I10" t="str">
            <v>Band 2</v>
          </cell>
          <cell r="J10" t="str">
            <v>Band 2</v>
          </cell>
          <cell r="K10" t="str">
            <v>Band 2</v>
          </cell>
          <cell r="L10">
            <v>15372</v>
          </cell>
          <cell r="M10" t="str">
            <v>Australia</v>
          </cell>
          <cell r="N10">
            <v>13045</v>
          </cell>
          <cell r="O10" t="str">
            <v>Band 2</v>
          </cell>
        </row>
        <row r="11">
          <cell r="A11">
            <v>2000703920</v>
          </cell>
          <cell r="B11" t="str">
            <v>Charles Darwin University</v>
          </cell>
          <cell r="C11" t="str">
            <v>NT</v>
          </cell>
          <cell r="D11" t="str">
            <v>Academic</v>
          </cell>
          <cell r="E11">
            <v>5296</v>
          </cell>
          <cell r="F11" t="str">
            <v>Keith Furniss</v>
          </cell>
          <cell r="G11">
            <v>5599</v>
          </cell>
          <cell r="H11">
            <v>6132</v>
          </cell>
          <cell r="I11" t="str">
            <v>Band 1</v>
          </cell>
          <cell r="J11" t="str">
            <v>Band 1</v>
          </cell>
          <cell r="K11" t="str">
            <v>Band 1</v>
          </cell>
          <cell r="L11">
            <v>15369</v>
          </cell>
          <cell r="M11" t="str">
            <v>Australia</v>
          </cell>
          <cell r="N11">
            <v>6583</v>
          </cell>
          <cell r="O11" t="str">
            <v>Band 1</v>
          </cell>
        </row>
        <row r="12">
          <cell r="A12">
            <v>3000175634</v>
          </cell>
          <cell r="B12" t="str">
            <v>Charles Sturt University</v>
          </cell>
          <cell r="C12" t="str">
            <v>NSW</v>
          </cell>
          <cell r="D12" t="str">
            <v>Academic</v>
          </cell>
          <cell r="E12">
            <v>4159</v>
          </cell>
          <cell r="F12" t="str">
            <v>Keith Furniss</v>
          </cell>
          <cell r="G12">
            <v>21722</v>
          </cell>
          <cell r="H12">
            <v>22018</v>
          </cell>
          <cell r="I12" t="str">
            <v>Band 3</v>
          </cell>
          <cell r="J12" t="str">
            <v>Band 3</v>
          </cell>
          <cell r="K12" t="str">
            <v>Band 3</v>
          </cell>
          <cell r="L12">
            <v>15370</v>
          </cell>
          <cell r="M12" t="str">
            <v>Australia</v>
          </cell>
          <cell r="N12">
            <v>21954</v>
          </cell>
          <cell r="O12" t="str">
            <v>Band 3</v>
          </cell>
        </row>
        <row r="13">
          <cell r="A13">
            <v>2000599542</v>
          </cell>
          <cell r="B13" t="str">
            <v>Curtin University</v>
          </cell>
          <cell r="C13" t="str">
            <v>WA</v>
          </cell>
          <cell r="D13" t="str">
            <v>Academic</v>
          </cell>
          <cell r="E13">
            <v>4296</v>
          </cell>
          <cell r="F13" t="str">
            <v>Keith Furniss</v>
          </cell>
          <cell r="G13">
            <v>33792</v>
          </cell>
          <cell r="H13">
            <v>35310</v>
          </cell>
          <cell r="I13" t="str">
            <v>Band 4</v>
          </cell>
          <cell r="J13" t="str">
            <v>Band 4</v>
          </cell>
          <cell r="K13" t="str">
            <v>Band 3</v>
          </cell>
          <cell r="L13">
            <v>15373</v>
          </cell>
          <cell r="M13" t="str">
            <v>Australia</v>
          </cell>
          <cell r="N13">
            <v>35609</v>
          </cell>
          <cell r="O13" t="str">
            <v>Band 4</v>
          </cell>
        </row>
        <row r="14">
          <cell r="A14">
            <v>2000651212</v>
          </cell>
          <cell r="B14" t="str">
            <v>Queensland Department of Agriculture &amp; Fisheries</v>
          </cell>
          <cell r="C14" t="str">
            <v>QLD</v>
          </cell>
          <cell r="D14" t="str">
            <v>Government</v>
          </cell>
          <cell r="E14">
            <v>3754</v>
          </cell>
          <cell r="F14" t="str">
            <v>Will Jaye</v>
          </cell>
          <cell r="I14">
            <v>0</v>
          </cell>
          <cell r="J14">
            <v>0</v>
          </cell>
          <cell r="L14">
            <v>15393</v>
          </cell>
          <cell r="M14" t="str">
            <v>Australia</v>
          </cell>
          <cell r="N14">
            <v>1076</v>
          </cell>
          <cell r="O14" t="str">
            <v>Band 1</v>
          </cell>
        </row>
        <row r="15">
          <cell r="A15">
            <v>2000316491</v>
          </cell>
          <cell r="B15" t="str">
            <v>Deakin University</v>
          </cell>
          <cell r="C15" t="str">
            <v>VIC</v>
          </cell>
          <cell r="D15" t="str">
            <v>Academic</v>
          </cell>
          <cell r="E15">
            <v>4315</v>
          </cell>
          <cell r="F15" t="str">
            <v>Jess Hodge</v>
          </cell>
          <cell r="G15">
            <v>32870</v>
          </cell>
          <cell r="H15">
            <v>35272</v>
          </cell>
          <cell r="I15" t="str">
            <v>Band 4</v>
          </cell>
          <cell r="J15" t="str">
            <v>Band 4</v>
          </cell>
          <cell r="K15" t="str">
            <v>Band 3</v>
          </cell>
          <cell r="L15">
            <v>15374</v>
          </cell>
          <cell r="M15" t="str">
            <v>Australia</v>
          </cell>
          <cell r="N15">
            <v>37092</v>
          </cell>
          <cell r="O15" t="str">
            <v>Band 4</v>
          </cell>
        </row>
        <row r="16">
          <cell r="A16">
            <v>3000172960</v>
          </cell>
          <cell r="B16" t="str">
            <v>Department of Primary Industries and Regional Development</v>
          </cell>
          <cell r="C16" t="str">
            <v>WA</v>
          </cell>
          <cell r="D16" t="str">
            <v>Government</v>
          </cell>
          <cell r="E16">
            <v>17207</v>
          </cell>
          <cell r="F16" t="str">
            <v>Will Jaye</v>
          </cell>
          <cell r="I16">
            <v>0</v>
          </cell>
          <cell r="J16">
            <v>0</v>
          </cell>
          <cell r="L16">
            <v>15376</v>
          </cell>
          <cell r="M16" t="str">
            <v>Australia</v>
          </cell>
          <cell r="N16">
            <v>1200</v>
          </cell>
          <cell r="O16" t="str">
            <v>Band 1</v>
          </cell>
        </row>
        <row r="17">
          <cell r="A17">
            <v>2000439725</v>
          </cell>
          <cell r="B17" t="str">
            <v>Edith Cowan University</v>
          </cell>
          <cell r="C17" t="str">
            <v>WA</v>
          </cell>
          <cell r="D17" t="str">
            <v>Academic</v>
          </cell>
          <cell r="E17">
            <v>4379</v>
          </cell>
          <cell r="F17" t="str">
            <v>Keith Furniss</v>
          </cell>
          <cell r="G17">
            <v>17217</v>
          </cell>
          <cell r="H17">
            <v>17272</v>
          </cell>
          <cell r="I17" t="str">
            <v>Band 3</v>
          </cell>
          <cell r="J17" t="str">
            <v>Band 3</v>
          </cell>
          <cell r="K17" t="str">
            <v>Band 2</v>
          </cell>
          <cell r="L17">
            <v>15377</v>
          </cell>
          <cell r="M17" t="str">
            <v>Australia</v>
          </cell>
          <cell r="N17">
            <v>17294</v>
          </cell>
          <cell r="O17" t="str">
            <v>Band 3</v>
          </cell>
        </row>
        <row r="18">
          <cell r="A18">
            <v>2000350150</v>
          </cell>
          <cell r="B18" t="str">
            <v>Federation University Australia</v>
          </cell>
          <cell r="C18" t="str">
            <v>VIC</v>
          </cell>
          <cell r="D18" t="str">
            <v>Academic</v>
          </cell>
          <cell r="E18">
            <v>3804</v>
          </cell>
          <cell r="F18" t="str">
            <v>Jess Hodge</v>
          </cell>
          <cell r="G18">
            <v>9290</v>
          </cell>
          <cell r="H18">
            <v>9759</v>
          </cell>
          <cell r="I18" t="str">
            <v>Band 1</v>
          </cell>
          <cell r="J18" t="str">
            <v>Band 1</v>
          </cell>
          <cell r="K18" t="str">
            <v>Band 1</v>
          </cell>
          <cell r="L18">
            <v>15378</v>
          </cell>
          <cell r="M18" t="str">
            <v>Australia</v>
          </cell>
          <cell r="N18">
            <v>10685</v>
          </cell>
          <cell r="O18" t="str">
            <v>Band 2</v>
          </cell>
        </row>
        <row r="19">
          <cell r="A19">
            <v>2000006487</v>
          </cell>
          <cell r="B19" t="str">
            <v>Flinders University</v>
          </cell>
          <cell r="C19" t="str">
            <v>SA</v>
          </cell>
          <cell r="D19" t="str">
            <v>Academic</v>
          </cell>
          <cell r="E19">
            <v>4414</v>
          </cell>
          <cell r="F19" t="str">
            <v>Rebecca Syle</v>
          </cell>
          <cell r="G19">
            <v>15574</v>
          </cell>
          <cell r="H19">
            <v>16428</v>
          </cell>
          <cell r="I19" t="str">
            <v>Band 2</v>
          </cell>
          <cell r="J19" t="str">
            <v>Band 2</v>
          </cell>
          <cell r="K19" t="str">
            <v>Band 2</v>
          </cell>
          <cell r="L19">
            <v>15379</v>
          </cell>
          <cell r="M19" t="str">
            <v>Australia</v>
          </cell>
          <cell r="N19">
            <v>16707</v>
          </cell>
          <cell r="O19" t="str">
            <v>Band 2</v>
          </cell>
        </row>
        <row r="20">
          <cell r="A20">
            <v>2000321682</v>
          </cell>
          <cell r="B20" t="str">
            <v>Griffith University</v>
          </cell>
          <cell r="C20" t="str">
            <v>QLD</v>
          </cell>
          <cell r="D20" t="str">
            <v>Academic</v>
          </cell>
          <cell r="E20">
            <v>4498</v>
          </cell>
          <cell r="F20" t="str">
            <v>Rebecca Syle</v>
          </cell>
          <cell r="G20">
            <v>31902</v>
          </cell>
          <cell r="H20">
            <v>33058</v>
          </cell>
          <cell r="I20" t="str">
            <v>Band 4</v>
          </cell>
          <cell r="J20" t="str">
            <v>Band 4</v>
          </cell>
          <cell r="K20" t="str">
            <v>Band 3</v>
          </cell>
          <cell r="L20">
            <v>15380</v>
          </cell>
          <cell r="M20" t="str">
            <v>Australia</v>
          </cell>
          <cell r="N20">
            <v>33853</v>
          </cell>
          <cell r="O20" t="str">
            <v>Band 4</v>
          </cell>
        </row>
        <row r="21">
          <cell r="A21">
            <v>2000006524</v>
          </cell>
          <cell r="B21" t="str">
            <v>James Cook University</v>
          </cell>
          <cell r="C21" t="str">
            <v>QLD</v>
          </cell>
          <cell r="D21" t="str">
            <v>Academic</v>
          </cell>
          <cell r="E21">
            <v>4789</v>
          </cell>
          <cell r="F21" t="str">
            <v>Keith Furniss</v>
          </cell>
          <cell r="G21">
            <v>16251</v>
          </cell>
          <cell r="H21">
            <v>16471</v>
          </cell>
          <cell r="I21" t="str">
            <v>Band 2</v>
          </cell>
          <cell r="J21" t="str">
            <v>Band 2</v>
          </cell>
          <cell r="K21" t="str">
            <v>Band 2</v>
          </cell>
          <cell r="L21">
            <v>15381</v>
          </cell>
          <cell r="M21" t="str">
            <v>Australia</v>
          </cell>
          <cell r="N21">
            <v>15781</v>
          </cell>
          <cell r="O21" t="str">
            <v>Band 2</v>
          </cell>
        </row>
        <row r="22">
          <cell r="A22">
            <v>2000378021</v>
          </cell>
          <cell r="B22" t="str">
            <v>La Trobe University</v>
          </cell>
          <cell r="C22" t="str">
            <v>VIC</v>
          </cell>
          <cell r="D22" t="str">
            <v>Academic</v>
          </cell>
          <cell r="E22">
            <v>4948</v>
          </cell>
          <cell r="F22" t="str">
            <v>Rebecca Syle</v>
          </cell>
          <cell r="G22">
            <v>26542</v>
          </cell>
          <cell r="H22">
            <v>27436</v>
          </cell>
          <cell r="I22" t="str">
            <v>Band 3</v>
          </cell>
          <cell r="J22" t="str">
            <v>Band 4</v>
          </cell>
          <cell r="K22" t="str">
            <v>Band 3</v>
          </cell>
          <cell r="L22">
            <v>15382</v>
          </cell>
          <cell r="M22" t="str">
            <v>Australia</v>
          </cell>
          <cell r="N22">
            <v>27972</v>
          </cell>
          <cell r="O22" t="str">
            <v>Band 4</v>
          </cell>
        </row>
        <row r="23">
          <cell r="A23">
            <v>2000184323</v>
          </cell>
          <cell r="B23" t="str">
            <v>Landcare Research</v>
          </cell>
          <cell r="C23" t="str">
            <v>NZ</v>
          </cell>
          <cell r="D23" t="str">
            <v>Government</v>
          </cell>
          <cell r="E23">
            <v>8511</v>
          </cell>
          <cell r="F23" t="str">
            <v>Jess Hodge</v>
          </cell>
          <cell r="I23">
            <v>0</v>
          </cell>
          <cell r="J23">
            <v>0</v>
          </cell>
          <cell r="L23">
            <v>15383</v>
          </cell>
          <cell r="M23" t="str">
            <v>New Zealand</v>
          </cell>
          <cell r="N23">
            <v>314</v>
          </cell>
          <cell r="O23" t="str">
            <v>Band 1</v>
          </cell>
        </row>
        <row r="24">
          <cell r="A24">
            <v>1000858014</v>
          </cell>
          <cell r="B24" t="str">
            <v>Lincoln University</v>
          </cell>
          <cell r="C24" t="str">
            <v>NZ</v>
          </cell>
          <cell r="D24" t="str">
            <v>Academic</v>
          </cell>
          <cell r="E24">
            <v>4979</v>
          </cell>
          <cell r="F24" t="str">
            <v>Jess Hodge</v>
          </cell>
          <cell r="I24">
            <v>0</v>
          </cell>
          <cell r="J24">
            <v>0</v>
          </cell>
          <cell r="K24" t="str">
            <v>Band 1</v>
          </cell>
          <cell r="L24">
            <v>15384</v>
          </cell>
          <cell r="M24" t="str">
            <v>New Zealand</v>
          </cell>
          <cell r="N24">
            <v>2770</v>
          </cell>
          <cell r="O24" t="str">
            <v>Band 1</v>
          </cell>
        </row>
        <row r="25">
          <cell r="A25">
            <v>3000193091</v>
          </cell>
          <cell r="B25" t="str">
            <v>Macquarie University</v>
          </cell>
          <cell r="C25" t="str">
            <v>NSW</v>
          </cell>
          <cell r="D25" t="str">
            <v>Academic</v>
          </cell>
          <cell r="E25">
            <v>5025</v>
          </cell>
          <cell r="F25" t="str">
            <v>Keith Furniss</v>
          </cell>
          <cell r="G25">
            <v>27929</v>
          </cell>
          <cell r="H25">
            <v>28691</v>
          </cell>
          <cell r="I25" t="str">
            <v>Band 4</v>
          </cell>
          <cell r="J25" t="str">
            <v>Band 4</v>
          </cell>
          <cell r="K25" t="str">
            <v>Band 3</v>
          </cell>
          <cell r="L25">
            <v>15385</v>
          </cell>
          <cell r="M25" t="str">
            <v>Australia</v>
          </cell>
          <cell r="N25">
            <v>28827</v>
          </cell>
          <cell r="O25" t="str">
            <v>Band 4</v>
          </cell>
        </row>
        <row r="26">
          <cell r="A26">
            <v>2000002851</v>
          </cell>
          <cell r="B26" t="str">
            <v>Massey University</v>
          </cell>
          <cell r="C26" t="str">
            <v>NZ</v>
          </cell>
          <cell r="D26" t="str">
            <v>Academic</v>
          </cell>
          <cell r="E26">
            <v>5054</v>
          </cell>
          <cell r="F26" t="str">
            <v>Jess Hodge</v>
          </cell>
          <cell r="I26">
            <v>0</v>
          </cell>
          <cell r="J26">
            <v>0</v>
          </cell>
          <cell r="K26" t="str">
            <v>Band 3</v>
          </cell>
          <cell r="L26">
            <v>15386</v>
          </cell>
          <cell r="M26" t="str">
            <v>New Zealand</v>
          </cell>
          <cell r="N26">
            <v>18665</v>
          </cell>
          <cell r="O26" t="str">
            <v>Band 3</v>
          </cell>
        </row>
        <row r="27">
          <cell r="A27">
            <v>2000017621</v>
          </cell>
          <cell r="B27" t="str">
            <v>Monash University</v>
          </cell>
          <cell r="C27" t="str">
            <v>VIC</v>
          </cell>
          <cell r="D27" t="str">
            <v>Academic</v>
          </cell>
          <cell r="E27">
            <v>5130</v>
          </cell>
          <cell r="F27" t="str">
            <v>Jess Hodge</v>
          </cell>
          <cell r="G27">
            <v>50882</v>
          </cell>
          <cell r="H27">
            <v>52992</v>
          </cell>
          <cell r="I27" t="str">
            <v>Band 4</v>
          </cell>
          <cell r="J27" t="str">
            <v>Band 4</v>
          </cell>
          <cell r="K27" t="str">
            <v>Band 4</v>
          </cell>
          <cell r="L27">
            <v>15387</v>
          </cell>
          <cell r="M27" t="str">
            <v>Australia</v>
          </cell>
          <cell r="N27">
            <v>55788</v>
          </cell>
          <cell r="O27" t="str">
            <v>Band 4</v>
          </cell>
        </row>
        <row r="28">
          <cell r="A28">
            <v>2000631038</v>
          </cell>
          <cell r="B28" t="str">
            <v>Murdoch University</v>
          </cell>
          <cell r="C28" t="str">
            <v>WA</v>
          </cell>
          <cell r="D28" t="str">
            <v>Academic</v>
          </cell>
          <cell r="E28">
            <v>5151</v>
          </cell>
          <cell r="F28" t="str">
            <v>Keith Furniss</v>
          </cell>
          <cell r="G28">
            <v>16599</v>
          </cell>
          <cell r="H28">
            <v>16392</v>
          </cell>
          <cell r="I28" t="str">
            <v>Band 2</v>
          </cell>
          <cell r="J28" t="str">
            <v>Band 2</v>
          </cell>
          <cell r="K28" t="str">
            <v>Band 2</v>
          </cell>
          <cell r="L28">
            <v>15388</v>
          </cell>
          <cell r="M28" t="str">
            <v>Australia</v>
          </cell>
          <cell r="N28">
            <v>15526</v>
          </cell>
          <cell r="O28" t="str">
            <v>Band 2</v>
          </cell>
        </row>
        <row r="29">
          <cell r="A29">
            <v>3000122484</v>
          </cell>
          <cell r="B29" t="str">
            <v>National Institute of Water &amp; Atmospheric Research</v>
          </cell>
          <cell r="C29" t="str">
            <v>NZ</v>
          </cell>
          <cell r="D29" t="str">
            <v>Government</v>
          </cell>
          <cell r="E29">
            <v>18028</v>
          </cell>
          <cell r="F29" t="str">
            <v>Jess Hodge</v>
          </cell>
          <cell r="I29">
            <v>0</v>
          </cell>
          <cell r="J29">
            <v>0</v>
          </cell>
          <cell r="L29">
            <v>15389</v>
          </cell>
          <cell r="M29" t="str">
            <v>New Zealand</v>
          </cell>
          <cell r="N29">
            <v>623</v>
          </cell>
        </row>
        <row r="30">
          <cell r="A30">
            <v>3000173110</v>
          </cell>
          <cell r="B30" t="str">
            <v>NSW Department of Industry</v>
          </cell>
          <cell r="C30" t="str">
            <v>NSW</v>
          </cell>
          <cell r="D30" t="str">
            <v>Government</v>
          </cell>
          <cell r="E30">
            <v>26559</v>
          </cell>
          <cell r="F30" t="str">
            <v>Will Jaye</v>
          </cell>
          <cell r="I30">
            <v>0</v>
          </cell>
          <cell r="J30">
            <v>0</v>
          </cell>
          <cell r="L30">
            <v>15390</v>
          </cell>
          <cell r="M30" t="str">
            <v>Australia</v>
          </cell>
          <cell r="N30">
            <v>4700</v>
          </cell>
          <cell r="O30" t="str">
            <v>Band 1</v>
          </cell>
        </row>
        <row r="31">
          <cell r="A31">
            <v>3000175303</v>
          </cell>
          <cell r="B31" t="str">
            <v>Plant &amp; Food Research</v>
          </cell>
          <cell r="C31" t="str">
            <v>NZ</v>
          </cell>
          <cell r="D31" t="str">
            <v>Government</v>
          </cell>
          <cell r="E31">
            <v>23513</v>
          </cell>
          <cell r="F31" t="str">
            <v>Jess Hodge</v>
          </cell>
          <cell r="I31">
            <v>0</v>
          </cell>
          <cell r="J31">
            <v>0</v>
          </cell>
          <cell r="L31">
            <v>15392</v>
          </cell>
          <cell r="M31" t="str">
            <v>New Zealand</v>
          </cell>
          <cell r="N31">
            <v>819</v>
          </cell>
          <cell r="O31" t="str">
            <v>Band 1</v>
          </cell>
        </row>
        <row r="32">
          <cell r="A32">
            <v>2000356835</v>
          </cell>
          <cell r="B32" t="str">
            <v>Queensland University of Technology</v>
          </cell>
          <cell r="C32" t="str">
            <v>QLD</v>
          </cell>
          <cell r="D32" t="str">
            <v>Academic</v>
          </cell>
          <cell r="E32">
            <v>5503</v>
          </cell>
          <cell r="F32" t="str">
            <v>Rebecca Syle</v>
          </cell>
          <cell r="G32">
            <v>33562</v>
          </cell>
          <cell r="H32">
            <v>34740</v>
          </cell>
          <cell r="I32" t="str">
            <v>Band 4</v>
          </cell>
          <cell r="J32" t="str">
            <v>Band 4</v>
          </cell>
          <cell r="K32" t="str">
            <v>Band 3</v>
          </cell>
          <cell r="L32">
            <v>15394</v>
          </cell>
          <cell r="M32" t="str">
            <v>Australia</v>
          </cell>
          <cell r="N32">
            <v>35683</v>
          </cell>
          <cell r="O32" t="str">
            <v>Band 4</v>
          </cell>
        </row>
        <row r="33">
          <cell r="A33">
            <v>2000493958</v>
          </cell>
          <cell r="B33" t="str">
            <v>RMIT University</v>
          </cell>
          <cell r="C33" t="str">
            <v>VIC</v>
          </cell>
          <cell r="D33" t="str">
            <v>Academic</v>
          </cell>
          <cell r="E33">
            <v>5543</v>
          </cell>
          <cell r="F33" t="str">
            <v>Jess Hodge</v>
          </cell>
          <cell r="G33">
            <v>44180</v>
          </cell>
          <cell r="H33">
            <v>45475</v>
          </cell>
          <cell r="I33" t="str">
            <v>Band 4</v>
          </cell>
          <cell r="J33" t="str">
            <v>Band 4</v>
          </cell>
          <cell r="K33" t="str">
            <v>Band 4</v>
          </cell>
          <cell r="L33">
            <v>15395</v>
          </cell>
          <cell r="M33" t="str">
            <v>Australia</v>
          </cell>
          <cell r="N33">
            <v>46007</v>
          </cell>
          <cell r="O33" t="str">
            <v>Band 4</v>
          </cell>
        </row>
        <row r="34">
          <cell r="A34">
            <v>2000651236</v>
          </cell>
          <cell r="B34" t="str">
            <v>Scion</v>
          </cell>
          <cell r="C34" t="str">
            <v>NZ</v>
          </cell>
          <cell r="D34" t="str">
            <v>Government</v>
          </cell>
          <cell r="E34">
            <v>7018</v>
          </cell>
          <cell r="F34" t="str">
            <v>Jess Hodge</v>
          </cell>
          <cell r="I34">
            <v>0</v>
          </cell>
          <cell r="J34">
            <v>0</v>
          </cell>
          <cell r="L34">
            <v>15396</v>
          </cell>
          <cell r="M34" t="str">
            <v>New Zealand</v>
          </cell>
          <cell r="N34">
            <v>287</v>
          </cell>
          <cell r="O34" t="str">
            <v>Band 1</v>
          </cell>
        </row>
        <row r="35">
          <cell r="A35">
            <v>2000591349</v>
          </cell>
          <cell r="B35" t="str">
            <v>Southern Cross University</v>
          </cell>
          <cell r="C35" t="str">
            <v>NSW</v>
          </cell>
          <cell r="D35" t="str">
            <v>Academic</v>
          </cell>
          <cell r="E35">
            <v>27315</v>
          </cell>
          <cell r="F35" t="str">
            <v>Keith Furniss</v>
          </cell>
          <cell r="G35">
            <v>9034</v>
          </cell>
          <cell r="H35">
            <v>9148</v>
          </cell>
          <cell r="I35" t="str">
            <v>Band 1</v>
          </cell>
          <cell r="J35" t="str">
            <v>Band 1</v>
          </cell>
          <cell r="K35" t="str">
            <v>Band 1</v>
          </cell>
          <cell r="L35">
            <v>15397</v>
          </cell>
          <cell r="M35" t="str">
            <v>Australia</v>
          </cell>
          <cell r="N35">
            <v>9135</v>
          </cell>
          <cell r="O35" t="str">
            <v>Band 1</v>
          </cell>
        </row>
        <row r="36">
          <cell r="A36">
            <v>2000566643</v>
          </cell>
          <cell r="B36" t="str">
            <v>Swinburne University of Technology</v>
          </cell>
          <cell r="C36" t="str">
            <v>VIC</v>
          </cell>
          <cell r="D36" t="str">
            <v>Academic</v>
          </cell>
          <cell r="E36">
            <v>5847</v>
          </cell>
          <cell r="F36" t="str">
            <v>Jess Hodge</v>
          </cell>
          <cell r="G36">
            <v>20982</v>
          </cell>
          <cell r="H36">
            <v>22131</v>
          </cell>
          <cell r="I36" t="str">
            <v>Band 3</v>
          </cell>
          <cell r="J36" t="str">
            <v>Band 3</v>
          </cell>
          <cell r="K36" t="str">
            <v>Band 3</v>
          </cell>
          <cell r="L36">
            <v>15398</v>
          </cell>
          <cell r="M36" t="str">
            <v>Australia</v>
          </cell>
          <cell r="N36">
            <v>23067</v>
          </cell>
          <cell r="O36" t="str">
            <v>Band 3</v>
          </cell>
        </row>
        <row r="37">
          <cell r="A37">
            <v>3000134776</v>
          </cell>
          <cell r="B37" t="str">
            <v>University of Adelaide</v>
          </cell>
          <cell r="C37" t="str">
            <v>SA</v>
          </cell>
          <cell r="D37" t="str">
            <v>Academic</v>
          </cell>
          <cell r="E37">
            <v>5997</v>
          </cell>
          <cell r="F37" t="str">
            <v>Rebecca Syle</v>
          </cell>
          <cell r="G37">
            <v>20776</v>
          </cell>
          <cell r="H37">
            <v>21386</v>
          </cell>
          <cell r="I37" t="str">
            <v>Band 3</v>
          </cell>
          <cell r="J37" t="str">
            <v>Band 3</v>
          </cell>
          <cell r="K37" t="str">
            <v>Band 3</v>
          </cell>
          <cell r="L37">
            <v>15400</v>
          </cell>
          <cell r="M37" t="str">
            <v>Australia</v>
          </cell>
          <cell r="N37">
            <v>21241</v>
          </cell>
          <cell r="O37" t="str">
            <v>Band 3</v>
          </cell>
        </row>
        <row r="38">
          <cell r="A38">
            <v>2000010874</v>
          </cell>
          <cell r="B38" t="str">
            <v>University of Auckland</v>
          </cell>
          <cell r="C38" t="str">
            <v>NZ</v>
          </cell>
          <cell r="D38" t="str">
            <v>Academic</v>
          </cell>
          <cell r="E38">
            <v>6009</v>
          </cell>
          <cell r="F38" t="str">
            <v>Jess Hodge</v>
          </cell>
          <cell r="I38">
            <v>0</v>
          </cell>
          <cell r="J38">
            <v>0</v>
          </cell>
          <cell r="K38" t="str">
            <v>Band 4</v>
          </cell>
          <cell r="L38">
            <v>15401</v>
          </cell>
          <cell r="M38" t="str">
            <v>New Zealand</v>
          </cell>
          <cell r="N38">
            <v>33475</v>
          </cell>
          <cell r="O38" t="str">
            <v>Band 4</v>
          </cell>
        </row>
        <row r="39">
          <cell r="A39">
            <v>2000331272</v>
          </cell>
          <cell r="B39" t="str">
            <v>University of Canberra</v>
          </cell>
          <cell r="C39" t="str">
            <v>ACT</v>
          </cell>
          <cell r="D39" t="str">
            <v>Academic</v>
          </cell>
          <cell r="E39">
            <v>8580</v>
          </cell>
          <cell r="F39" t="str">
            <v>Angus Cook</v>
          </cell>
          <cell r="G39">
            <v>11326</v>
          </cell>
          <cell r="H39">
            <v>11731</v>
          </cell>
          <cell r="I39" t="str">
            <v>Band 2</v>
          </cell>
          <cell r="J39" t="str">
            <v>Band 2</v>
          </cell>
          <cell r="K39" t="str">
            <v>Band 2</v>
          </cell>
          <cell r="L39">
            <v>15402</v>
          </cell>
          <cell r="M39" t="str">
            <v>Australia</v>
          </cell>
          <cell r="N39">
            <v>11776</v>
          </cell>
          <cell r="O39" t="str">
            <v>Band 2</v>
          </cell>
        </row>
        <row r="40">
          <cell r="A40">
            <v>2000010883</v>
          </cell>
          <cell r="B40" t="str">
            <v>University of Canterbury</v>
          </cell>
          <cell r="C40" t="str">
            <v>NZ</v>
          </cell>
          <cell r="D40" t="str">
            <v>Academic</v>
          </cell>
          <cell r="E40">
            <v>6051</v>
          </cell>
          <cell r="F40" t="str">
            <v>Jess Hodge</v>
          </cell>
          <cell r="I40">
            <v>0</v>
          </cell>
          <cell r="J40">
            <v>0</v>
          </cell>
          <cell r="K40" t="str">
            <v>Band 2</v>
          </cell>
          <cell r="L40">
            <v>15403</v>
          </cell>
          <cell r="M40" t="str">
            <v>New Zealand</v>
          </cell>
          <cell r="N40">
            <v>11865</v>
          </cell>
          <cell r="O40" t="str">
            <v>Band 2</v>
          </cell>
        </row>
        <row r="41">
          <cell r="A41">
            <v>2000118702</v>
          </cell>
          <cell r="B41" t="str">
            <v>University of Melbourne</v>
          </cell>
          <cell r="C41" t="str">
            <v>VIC</v>
          </cell>
          <cell r="D41" t="str">
            <v>Academic</v>
          </cell>
          <cell r="E41">
            <v>6159</v>
          </cell>
          <cell r="F41" t="str">
            <v>Jess Hodge</v>
          </cell>
          <cell r="G41">
            <v>40445</v>
          </cell>
          <cell r="H41">
            <v>42637</v>
          </cell>
          <cell r="I41" t="str">
            <v>Band 4</v>
          </cell>
          <cell r="J41" t="str">
            <v>Band 4</v>
          </cell>
          <cell r="K41" t="str">
            <v>Band 4</v>
          </cell>
          <cell r="L41">
            <v>15404</v>
          </cell>
          <cell r="M41" t="str">
            <v>Australia</v>
          </cell>
          <cell r="N41">
            <v>45431</v>
          </cell>
          <cell r="O41" t="str">
            <v>Band 4</v>
          </cell>
        </row>
        <row r="42">
          <cell r="A42">
            <v>1000772516</v>
          </cell>
          <cell r="B42" t="str">
            <v>University of New England</v>
          </cell>
          <cell r="C42" t="str">
            <v>NSW</v>
          </cell>
          <cell r="D42" t="str">
            <v>Academic</v>
          </cell>
          <cell r="E42">
            <v>20705</v>
          </cell>
          <cell r="F42" t="str">
            <v>Keith Furniss</v>
          </cell>
          <cell r="G42">
            <v>11487</v>
          </cell>
          <cell r="H42">
            <v>11659</v>
          </cell>
          <cell r="I42" t="str">
            <v>Band 2</v>
          </cell>
          <cell r="J42" t="str">
            <v>Band 2</v>
          </cell>
          <cell r="K42" t="str">
            <v>Band 1</v>
          </cell>
          <cell r="L42">
            <v>15405</v>
          </cell>
          <cell r="M42" t="str">
            <v>Australia</v>
          </cell>
          <cell r="N42">
            <v>11678</v>
          </cell>
          <cell r="O42" t="str">
            <v>Band 2</v>
          </cell>
        </row>
        <row r="43">
          <cell r="A43">
            <v>2000524502</v>
          </cell>
          <cell r="B43" t="str">
            <v>University of New South Wales</v>
          </cell>
          <cell r="C43" t="str">
            <v>NSW</v>
          </cell>
          <cell r="D43" t="str">
            <v>Academic</v>
          </cell>
          <cell r="E43">
            <v>6184</v>
          </cell>
          <cell r="F43" t="str">
            <v>Keith Furniss</v>
          </cell>
          <cell r="G43">
            <v>38828</v>
          </cell>
          <cell r="H43">
            <v>39597</v>
          </cell>
          <cell r="I43" t="str">
            <v>Band 4</v>
          </cell>
          <cell r="J43" t="str">
            <v>Band 4</v>
          </cell>
          <cell r="K43" t="str">
            <v>Band 4</v>
          </cell>
          <cell r="L43">
            <v>15406</v>
          </cell>
          <cell r="M43" t="str">
            <v>Australia</v>
          </cell>
          <cell r="N43">
            <v>40156</v>
          </cell>
          <cell r="O43" t="str">
            <v>Band 4</v>
          </cell>
        </row>
        <row r="44">
          <cell r="A44">
            <v>2000158742</v>
          </cell>
          <cell r="B44" t="str">
            <v>University of Newcastle</v>
          </cell>
          <cell r="C44" t="str">
            <v>NSW</v>
          </cell>
          <cell r="D44" t="str">
            <v>Academic</v>
          </cell>
          <cell r="E44">
            <v>7423</v>
          </cell>
          <cell r="F44" t="str">
            <v>Keith Furniss</v>
          </cell>
          <cell r="G44">
            <v>25552</v>
          </cell>
          <cell r="H44">
            <v>25582</v>
          </cell>
          <cell r="I44" t="str">
            <v>Band 3</v>
          </cell>
          <cell r="J44" t="str">
            <v>Band 3</v>
          </cell>
          <cell r="K44" t="str">
            <v>Band 3</v>
          </cell>
          <cell r="L44">
            <v>15407</v>
          </cell>
          <cell r="M44" t="str">
            <v>Australia</v>
          </cell>
          <cell r="N44">
            <v>24501</v>
          </cell>
          <cell r="O44" t="str">
            <v>Band 3</v>
          </cell>
        </row>
        <row r="45">
          <cell r="A45">
            <v>3000089374</v>
          </cell>
          <cell r="B45" t="str">
            <v>University of Notre Dame Australia</v>
          </cell>
          <cell r="C45" t="str">
            <v>WA</v>
          </cell>
          <cell r="D45" t="str">
            <v>Academic</v>
          </cell>
          <cell r="E45">
            <v>36421</v>
          </cell>
          <cell r="F45" t="str">
            <v>Keith Furniss</v>
          </cell>
          <cell r="G45">
            <v>8710</v>
          </cell>
          <cell r="H45">
            <v>9127</v>
          </cell>
          <cell r="I45" t="str">
            <v>Band 1</v>
          </cell>
          <cell r="J45" t="str">
            <v>Band 1</v>
          </cell>
          <cell r="K45" t="str">
            <v>Band 1</v>
          </cell>
          <cell r="L45">
            <v>15408</v>
          </cell>
          <cell r="M45" t="str">
            <v>Australia</v>
          </cell>
          <cell r="N45">
            <v>9268</v>
          </cell>
          <cell r="O45" t="str">
            <v>Band 1</v>
          </cell>
        </row>
        <row r="46">
          <cell r="A46">
            <v>2000321617</v>
          </cell>
          <cell r="B46" t="str">
            <v>University of Otago</v>
          </cell>
          <cell r="C46" t="str">
            <v>NZ</v>
          </cell>
          <cell r="D46" t="str">
            <v>Academic</v>
          </cell>
          <cell r="E46">
            <v>6202</v>
          </cell>
          <cell r="F46" t="str">
            <v>Jess Hodge</v>
          </cell>
          <cell r="I46">
            <v>0</v>
          </cell>
          <cell r="J46">
            <v>0</v>
          </cell>
          <cell r="K46" t="str">
            <v>Band 2</v>
          </cell>
          <cell r="L46">
            <v>15409</v>
          </cell>
          <cell r="M46" t="str">
            <v>New Zealand</v>
          </cell>
          <cell r="N46">
            <v>18395</v>
          </cell>
          <cell r="O46" t="str">
            <v>Band 3</v>
          </cell>
        </row>
        <row r="47">
          <cell r="A47">
            <v>2000142547</v>
          </cell>
          <cell r="B47" t="str">
            <v>University of Queensland</v>
          </cell>
          <cell r="C47" t="str">
            <v>QLD</v>
          </cell>
          <cell r="D47" t="str">
            <v>Academic</v>
          </cell>
          <cell r="E47">
            <v>6237</v>
          </cell>
          <cell r="F47" t="str">
            <v>Rebecca Syle</v>
          </cell>
          <cell r="G47">
            <v>38416</v>
          </cell>
          <cell r="H47">
            <v>39963</v>
          </cell>
          <cell r="I47" t="str">
            <v>Band 4</v>
          </cell>
          <cell r="J47" t="str">
            <v>Band 4</v>
          </cell>
          <cell r="K47" t="str">
            <v>Band 4</v>
          </cell>
          <cell r="L47">
            <v>15410</v>
          </cell>
          <cell r="M47" t="str">
            <v>Australia</v>
          </cell>
          <cell r="N47">
            <v>40029</v>
          </cell>
          <cell r="O47" t="str">
            <v>Band 4</v>
          </cell>
        </row>
        <row r="48">
          <cell r="A48">
            <v>2000315381</v>
          </cell>
          <cell r="B48" t="str">
            <v>University of South Australia</v>
          </cell>
          <cell r="C48" t="str">
            <v>SA</v>
          </cell>
          <cell r="D48" t="str">
            <v>Academic</v>
          </cell>
          <cell r="E48">
            <v>6262</v>
          </cell>
          <cell r="F48" t="str">
            <v>Rebecca Syle</v>
          </cell>
          <cell r="G48">
            <v>23205</v>
          </cell>
          <cell r="H48">
            <v>22495</v>
          </cell>
          <cell r="I48" t="str">
            <v>Band 3</v>
          </cell>
          <cell r="J48" t="str">
            <v>Band 3</v>
          </cell>
          <cell r="K48" t="str">
            <v>Band 3</v>
          </cell>
          <cell r="L48">
            <v>15411</v>
          </cell>
          <cell r="M48" t="str">
            <v>Australia</v>
          </cell>
          <cell r="N48">
            <v>22264</v>
          </cell>
          <cell r="O48" t="str">
            <v>Band 3</v>
          </cell>
        </row>
        <row r="49">
          <cell r="A49">
            <v>2000081743</v>
          </cell>
          <cell r="B49" t="str">
            <v>University of Southern Queensland</v>
          </cell>
          <cell r="C49" t="str">
            <v>QLD</v>
          </cell>
          <cell r="D49" t="str">
            <v>Academic</v>
          </cell>
          <cell r="E49">
            <v>6269</v>
          </cell>
          <cell r="F49" t="str">
            <v>Rebecca Syle</v>
          </cell>
          <cell r="G49">
            <v>13761</v>
          </cell>
          <cell r="H49">
            <v>14385</v>
          </cell>
          <cell r="I49" t="str">
            <v>Band 2</v>
          </cell>
          <cell r="J49" t="str">
            <v>Band 2</v>
          </cell>
          <cell r="K49" t="str">
            <v>Band 2</v>
          </cell>
          <cell r="L49">
            <v>15412</v>
          </cell>
          <cell r="M49" t="str">
            <v>Australia</v>
          </cell>
          <cell r="N49">
            <v>14726</v>
          </cell>
          <cell r="O49" t="str">
            <v>Band 2</v>
          </cell>
        </row>
        <row r="50">
          <cell r="A50">
            <v>2000452516</v>
          </cell>
          <cell r="B50" t="str">
            <v>University of Sydney</v>
          </cell>
          <cell r="C50" t="str">
            <v>NSW</v>
          </cell>
          <cell r="D50" t="str">
            <v>Academic</v>
          </cell>
          <cell r="E50">
            <v>6281</v>
          </cell>
          <cell r="F50" t="str">
            <v>Keith Furniss</v>
          </cell>
          <cell r="G50">
            <v>42262</v>
          </cell>
          <cell r="H50">
            <v>43265</v>
          </cell>
          <cell r="I50" t="str">
            <v>Band 4</v>
          </cell>
          <cell r="J50" t="str">
            <v>Band 4</v>
          </cell>
          <cell r="K50" t="str">
            <v>Band 4</v>
          </cell>
          <cell r="L50">
            <v>15413</v>
          </cell>
          <cell r="M50" t="str">
            <v>Australia</v>
          </cell>
          <cell r="N50">
            <v>45054</v>
          </cell>
          <cell r="O50" t="str">
            <v>Band 4</v>
          </cell>
        </row>
        <row r="51">
          <cell r="A51">
            <v>3000174443</v>
          </cell>
          <cell r="B51" t="str">
            <v>University of Tasmania</v>
          </cell>
          <cell r="C51" t="str">
            <v>TAS</v>
          </cell>
          <cell r="D51" t="str">
            <v>Academic</v>
          </cell>
          <cell r="E51">
            <v>6282</v>
          </cell>
          <cell r="F51" t="str">
            <v>Keith Furniss</v>
          </cell>
          <cell r="G51">
            <v>18307</v>
          </cell>
          <cell r="H51">
            <v>18901</v>
          </cell>
          <cell r="I51" t="str">
            <v>Band 3</v>
          </cell>
          <cell r="J51" t="str">
            <v>Band 3</v>
          </cell>
          <cell r="K51" t="str">
            <v>Band 2</v>
          </cell>
          <cell r="L51">
            <v>15414</v>
          </cell>
          <cell r="M51" t="str">
            <v>Australia</v>
          </cell>
          <cell r="N51">
            <v>19705</v>
          </cell>
          <cell r="O51" t="str">
            <v>Band 3</v>
          </cell>
        </row>
        <row r="52">
          <cell r="A52">
            <v>2000415897</v>
          </cell>
          <cell r="B52" t="str">
            <v>University of Technology Sydney</v>
          </cell>
          <cell r="C52" t="str">
            <v>NSW</v>
          </cell>
          <cell r="D52" t="str">
            <v>Academic</v>
          </cell>
          <cell r="E52">
            <v>6283</v>
          </cell>
          <cell r="F52" t="str">
            <v>Keith Furniss</v>
          </cell>
          <cell r="G52">
            <v>26634</v>
          </cell>
          <cell r="H52">
            <v>27747</v>
          </cell>
          <cell r="I52" t="str">
            <v>Band 3</v>
          </cell>
          <cell r="J52" t="str">
            <v>Band 4</v>
          </cell>
          <cell r="K52" t="str">
            <v>Band 3</v>
          </cell>
          <cell r="L52">
            <v>15415</v>
          </cell>
          <cell r="M52" t="str">
            <v>Australia</v>
          </cell>
          <cell r="N52">
            <v>29355</v>
          </cell>
          <cell r="O52" t="str">
            <v>Band 4</v>
          </cell>
        </row>
        <row r="53">
          <cell r="A53">
            <v>2000475194</v>
          </cell>
          <cell r="B53" t="str">
            <v>University of the Sunshine Coast</v>
          </cell>
          <cell r="C53" t="str">
            <v>QLD</v>
          </cell>
          <cell r="D53" t="str">
            <v>Academic</v>
          </cell>
          <cell r="E53">
            <v>6957</v>
          </cell>
          <cell r="F53" t="str">
            <v>Rebecca Syle</v>
          </cell>
          <cell r="G53">
            <v>7263</v>
          </cell>
          <cell r="H53">
            <v>7962</v>
          </cell>
          <cell r="I53" t="str">
            <v>Band 1</v>
          </cell>
          <cell r="J53" t="str">
            <v>Band 1</v>
          </cell>
          <cell r="K53" t="str">
            <v>Band 1</v>
          </cell>
          <cell r="L53">
            <v>15417</v>
          </cell>
          <cell r="M53" t="str">
            <v>Australia</v>
          </cell>
          <cell r="N53">
            <v>8648</v>
          </cell>
          <cell r="O53" t="str">
            <v>Band 1</v>
          </cell>
        </row>
        <row r="54">
          <cell r="A54">
            <v>2000010902</v>
          </cell>
          <cell r="B54" t="str">
            <v>University of Waikato</v>
          </cell>
          <cell r="C54" t="str">
            <v>NZ</v>
          </cell>
          <cell r="D54" t="str">
            <v>Academic</v>
          </cell>
          <cell r="E54">
            <v>6405</v>
          </cell>
          <cell r="F54" t="str">
            <v>Jess Hodge</v>
          </cell>
          <cell r="I54">
            <v>0</v>
          </cell>
          <cell r="J54">
            <v>0</v>
          </cell>
          <cell r="K54" t="str">
            <v>Band 2</v>
          </cell>
          <cell r="L54">
            <v>15418</v>
          </cell>
          <cell r="M54" t="str">
            <v>New Zealand</v>
          </cell>
          <cell r="N54">
            <v>9970</v>
          </cell>
          <cell r="O54" t="str">
            <v>Band 1</v>
          </cell>
        </row>
        <row r="55">
          <cell r="A55">
            <v>2000441605</v>
          </cell>
          <cell r="B55" t="str">
            <v>University of Western Australia</v>
          </cell>
          <cell r="C55" t="str">
            <v>WA</v>
          </cell>
          <cell r="D55" t="str">
            <v>Academic</v>
          </cell>
          <cell r="E55">
            <v>6318</v>
          </cell>
          <cell r="F55" t="str">
            <v>Keith Furniss</v>
          </cell>
          <cell r="G55">
            <v>20681</v>
          </cell>
          <cell r="H55">
            <v>21093</v>
          </cell>
          <cell r="I55" t="str">
            <v>Band 3</v>
          </cell>
          <cell r="J55" t="str">
            <v>Band 3</v>
          </cell>
          <cell r="K55" t="str">
            <v>band 3</v>
          </cell>
          <cell r="L55">
            <v>15419</v>
          </cell>
          <cell r="M55" t="str">
            <v>Australia</v>
          </cell>
          <cell r="N55">
            <v>19675</v>
          </cell>
          <cell r="O55" t="str">
            <v>Band 3</v>
          </cell>
        </row>
        <row r="56">
          <cell r="A56">
            <v>3000175666</v>
          </cell>
          <cell r="B56" t="str">
            <v>Western Sydney University</v>
          </cell>
          <cell r="C56" t="str">
            <v>NSW</v>
          </cell>
          <cell r="D56" t="str">
            <v>Academic</v>
          </cell>
          <cell r="E56">
            <v>6320</v>
          </cell>
          <cell r="F56" t="str">
            <v>Keith Furniss</v>
          </cell>
          <cell r="G56">
            <v>31351</v>
          </cell>
          <cell r="H56">
            <v>32912</v>
          </cell>
          <cell r="I56" t="str">
            <v>Band 4</v>
          </cell>
          <cell r="J56" t="str">
            <v>Band 4</v>
          </cell>
          <cell r="K56" t="str">
            <v>Band 3</v>
          </cell>
          <cell r="L56">
            <v>15423</v>
          </cell>
          <cell r="M56" t="str">
            <v>Australia</v>
          </cell>
          <cell r="N56">
            <v>33668</v>
          </cell>
          <cell r="O56" t="str">
            <v>Band 4</v>
          </cell>
        </row>
        <row r="57">
          <cell r="A57">
            <v>2000321630</v>
          </cell>
          <cell r="B57" t="str">
            <v>University of Wollongong</v>
          </cell>
          <cell r="C57" t="str">
            <v>NSW</v>
          </cell>
          <cell r="D57" t="str">
            <v>Academic</v>
          </cell>
          <cell r="E57">
            <v>6324</v>
          </cell>
          <cell r="F57" t="str">
            <v>Keith Furniss</v>
          </cell>
          <cell r="G57">
            <v>22996</v>
          </cell>
          <cell r="H57">
            <v>23502</v>
          </cell>
          <cell r="I57" t="str">
            <v>Band 3</v>
          </cell>
          <cell r="J57" t="str">
            <v>Band 3</v>
          </cell>
          <cell r="K57" t="str">
            <v>Band 3</v>
          </cell>
          <cell r="L57">
            <v>15420</v>
          </cell>
          <cell r="M57" t="str">
            <v>Australia</v>
          </cell>
          <cell r="N57">
            <v>23745</v>
          </cell>
          <cell r="O57" t="str">
            <v>Band 3</v>
          </cell>
        </row>
        <row r="58">
          <cell r="A58">
            <v>3000175681</v>
          </cell>
          <cell r="B58" t="str">
            <v>Victoria University</v>
          </cell>
          <cell r="C58" t="str">
            <v>VIC</v>
          </cell>
          <cell r="D58" t="str">
            <v>Academic</v>
          </cell>
          <cell r="E58">
            <v>6387</v>
          </cell>
          <cell r="F58" t="str">
            <v>Jess Hodge</v>
          </cell>
          <cell r="G58">
            <v>19713</v>
          </cell>
          <cell r="H58">
            <v>20013</v>
          </cell>
          <cell r="I58" t="str">
            <v>Band 3</v>
          </cell>
          <cell r="J58" t="str">
            <v>Band 3</v>
          </cell>
          <cell r="K58" t="str">
            <v>Band 2</v>
          </cell>
          <cell r="L58">
            <v>15421</v>
          </cell>
          <cell r="M58" t="str">
            <v>Australia</v>
          </cell>
          <cell r="N58">
            <v>19553</v>
          </cell>
          <cell r="O58" t="str">
            <v>Band 3</v>
          </cell>
        </row>
        <row r="59">
          <cell r="A59">
            <v>2000157688</v>
          </cell>
          <cell r="B59" t="str">
            <v>Victoria University of Wellington</v>
          </cell>
          <cell r="C59" t="str">
            <v>NZ</v>
          </cell>
          <cell r="D59" t="str">
            <v>Academic</v>
          </cell>
          <cell r="E59">
            <v>6388</v>
          </cell>
          <cell r="F59" t="str">
            <v>Jess Hodge</v>
          </cell>
          <cell r="I59">
            <v>0</v>
          </cell>
          <cell r="J59">
            <v>0</v>
          </cell>
          <cell r="K59" t="str">
            <v>band 2</v>
          </cell>
          <cell r="L59">
            <v>15422</v>
          </cell>
          <cell r="M59" t="str">
            <v>New Zealand</v>
          </cell>
          <cell r="N59">
            <v>17025</v>
          </cell>
          <cell r="O59" t="str">
            <v>Band 3</v>
          </cell>
        </row>
      </sheetData>
      <sheetData sheetId="11">
        <row r="2">
          <cell r="A2">
            <v>3000172885</v>
          </cell>
          <cell r="B2">
            <v>83360.762124374989</v>
          </cell>
          <cell r="C2">
            <v>2016</v>
          </cell>
          <cell r="D2">
            <v>0</v>
          </cell>
          <cell r="E2" t="str">
            <v>Y</v>
          </cell>
          <cell r="F2" t="str">
            <v>Y</v>
          </cell>
          <cell r="G2" t="str">
            <v>Y</v>
          </cell>
          <cell r="H2">
            <v>39566.720008606426</v>
          </cell>
          <cell r="I2">
            <v>38191.035864610087</v>
          </cell>
          <cell r="J2">
            <v>3622</v>
          </cell>
          <cell r="K2">
            <v>2016</v>
          </cell>
          <cell r="L2">
            <v>0</v>
          </cell>
          <cell r="M2">
            <v>0.2</v>
          </cell>
          <cell r="N2" t="str">
            <v>Government</v>
          </cell>
          <cell r="O2" t="str">
            <v>Large</v>
          </cell>
          <cell r="P2" t="str">
            <v>Large</v>
          </cell>
          <cell r="Q2" t="str">
            <v>Large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1854.4168470879335</v>
          </cell>
          <cell r="AA2">
            <v>2</v>
          </cell>
          <cell r="AB2">
            <v>93</v>
          </cell>
          <cell r="AC2">
            <v>0.03</v>
          </cell>
          <cell r="AD2">
            <v>2556.4553691438878</v>
          </cell>
          <cell r="AE2">
            <v>7500</v>
          </cell>
          <cell r="AF2">
            <v>118900</v>
          </cell>
          <cell r="AG2">
            <v>32403.211274424106</v>
          </cell>
          <cell r="AH2">
            <v>10</v>
          </cell>
          <cell r="AI2">
            <v>21</v>
          </cell>
          <cell r="AJ2">
            <v>101401</v>
          </cell>
          <cell r="AK2">
            <v>0.5</v>
          </cell>
          <cell r="AL2">
            <v>40560.400000000001</v>
          </cell>
          <cell r="AM2">
            <v>0.6</v>
          </cell>
          <cell r="AN2">
            <v>1916</v>
          </cell>
          <cell r="AO2">
            <v>184</v>
          </cell>
          <cell r="AP2">
            <v>0.03</v>
          </cell>
          <cell r="AQ2">
            <v>2556.4553691438878</v>
          </cell>
          <cell r="AR2">
            <v>0</v>
          </cell>
          <cell r="AS2">
            <v>0</v>
          </cell>
          <cell r="AT2">
            <v>5</v>
          </cell>
          <cell r="AU2">
            <v>23290</v>
          </cell>
          <cell r="AV2">
            <v>11645</v>
          </cell>
          <cell r="AW2">
            <v>0</v>
          </cell>
          <cell r="AX2" t="str">
            <v>N</v>
          </cell>
          <cell r="AY2">
            <v>1891</v>
          </cell>
          <cell r="AZ2">
            <v>945.5</v>
          </cell>
          <cell r="BA2">
            <v>0</v>
          </cell>
          <cell r="BB2" t="str">
            <v>N</v>
          </cell>
          <cell r="BC2">
            <v>3933.407743098046</v>
          </cell>
          <cell r="BD2" t="str">
            <v>Y</v>
          </cell>
          <cell r="BE2">
            <v>0</v>
          </cell>
          <cell r="BF2">
            <v>0</v>
          </cell>
          <cell r="BG2">
            <v>1375.6841439963423</v>
          </cell>
          <cell r="BH2">
            <v>1931.4476190476191</v>
          </cell>
          <cell r="BI2">
            <v>27.488767410149332</v>
          </cell>
          <cell r="BJ2">
            <v>80.645161290322577</v>
          </cell>
        </row>
        <row r="3">
          <cell r="A3">
            <v>2000286514</v>
          </cell>
          <cell r="B3">
            <v>31583.275862499995</v>
          </cell>
          <cell r="C3">
            <v>2016</v>
          </cell>
          <cell r="D3">
            <v>0</v>
          </cell>
          <cell r="E3" t="str">
            <v>Y</v>
          </cell>
          <cell r="F3" t="str">
            <v>Y</v>
          </cell>
          <cell r="G3" t="str">
            <v>Y</v>
          </cell>
          <cell r="H3">
            <v>43042.911125156323</v>
          </cell>
          <cell r="I3">
            <v>43042.911125156323</v>
          </cell>
          <cell r="J3">
            <v>3737</v>
          </cell>
          <cell r="K3">
            <v>2016</v>
          </cell>
          <cell r="L3">
            <v>0</v>
          </cell>
          <cell r="M3">
            <v>0.05</v>
          </cell>
          <cell r="N3" t="str">
            <v>Academic</v>
          </cell>
          <cell r="O3" t="str">
            <v>Large</v>
          </cell>
          <cell r="P3" t="str">
            <v>Custom 1</v>
          </cell>
          <cell r="Q3" t="str">
            <v>Small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20452.37550932587</v>
          </cell>
          <cell r="AA3">
            <v>29</v>
          </cell>
          <cell r="AB3">
            <v>66</v>
          </cell>
          <cell r="AC3">
            <v>2.2499999999999999E-2</v>
          </cell>
          <cell r="AD3">
            <v>1170.8021558660819</v>
          </cell>
          <cell r="AE3">
            <v>10000</v>
          </cell>
          <cell r="AF3">
            <v>94655</v>
          </cell>
          <cell r="AG3">
            <v>20554.576872907226</v>
          </cell>
          <cell r="AH3">
            <v>3</v>
          </cell>
          <cell r="AI3">
            <v>28</v>
          </cell>
          <cell r="AJ3">
            <v>160317</v>
          </cell>
          <cell r="AK3">
            <v>0.5</v>
          </cell>
          <cell r="AL3">
            <v>76150.574999999997</v>
          </cell>
          <cell r="AM3">
            <v>0.52500000000000002</v>
          </cell>
          <cell r="AN3">
            <v>1916</v>
          </cell>
          <cell r="AO3">
            <v>184</v>
          </cell>
          <cell r="AP3">
            <v>0.03</v>
          </cell>
          <cell r="AQ3">
            <v>1561.0695411547758</v>
          </cell>
          <cell r="AR3">
            <v>0</v>
          </cell>
          <cell r="AS3">
            <v>0</v>
          </cell>
          <cell r="AT3">
            <v>5</v>
          </cell>
          <cell r="AU3">
            <v>33080</v>
          </cell>
          <cell r="AV3">
            <v>16540</v>
          </cell>
          <cell r="AW3">
            <v>2035.9587429232279</v>
          </cell>
          <cell r="AX3" t="str">
            <v>Y</v>
          </cell>
          <cell r="AY3">
            <v>0</v>
          </cell>
          <cell r="AZ3">
            <v>0</v>
          </cell>
          <cell r="BA3">
            <v>0</v>
          </cell>
          <cell r="BB3" t="str">
            <v>N</v>
          </cell>
          <cell r="BC3">
            <v>0</v>
          </cell>
          <cell r="BD3" t="str">
            <v>N</v>
          </cell>
          <cell r="BE3">
            <v>44726.544114680684</v>
          </cell>
          <cell r="BF3">
            <v>0</v>
          </cell>
          <cell r="BG3">
            <v>0</v>
          </cell>
          <cell r="BH3">
            <v>2719.6633928571428</v>
          </cell>
          <cell r="BI3">
            <v>17.739426604031543</v>
          </cell>
          <cell r="BJ3">
            <v>151.5151515151515</v>
          </cell>
        </row>
        <row r="4">
          <cell r="A4">
            <v>3000172976</v>
          </cell>
          <cell r="B4">
            <v>19288.653192931593</v>
          </cell>
          <cell r="C4">
            <v>2016</v>
          </cell>
          <cell r="D4">
            <v>0</v>
          </cell>
          <cell r="E4" t="str">
            <v>Y</v>
          </cell>
          <cell r="F4" t="str">
            <v>Y</v>
          </cell>
          <cell r="G4" t="str">
            <v>Y</v>
          </cell>
          <cell r="H4">
            <v>10339.819533907992</v>
          </cell>
          <cell r="I4">
            <v>9129.5402283393632</v>
          </cell>
          <cell r="J4">
            <v>3759</v>
          </cell>
          <cell r="K4">
            <v>2016</v>
          </cell>
          <cell r="L4">
            <v>0</v>
          </cell>
          <cell r="M4">
            <v>0</v>
          </cell>
          <cell r="N4" t="str">
            <v>Academic</v>
          </cell>
          <cell r="O4" t="str">
            <v>Large</v>
          </cell>
          <cell r="P4" t="str">
            <v>Custom 1</v>
          </cell>
          <cell r="Q4" t="str">
            <v>Small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7093.5814854161345</v>
          </cell>
          <cell r="AA4">
            <v>7</v>
          </cell>
          <cell r="AB4">
            <v>88</v>
          </cell>
          <cell r="AC4">
            <v>0.03</v>
          </cell>
          <cell r="AD4">
            <v>791.46704035043172</v>
          </cell>
          <cell r="AE4">
            <v>10000</v>
          </cell>
          <cell r="AF4">
            <v>114221</v>
          </cell>
          <cell r="AG4">
            <v>0</v>
          </cell>
          <cell r="AH4">
            <v>0</v>
          </cell>
          <cell r="AI4">
            <v>31</v>
          </cell>
          <cell r="AJ4">
            <v>184940</v>
          </cell>
          <cell r="AK4">
            <v>0.5</v>
          </cell>
          <cell r="AL4">
            <v>92470</v>
          </cell>
          <cell r="AM4">
            <v>0.5</v>
          </cell>
          <cell r="AN4">
            <v>1916</v>
          </cell>
          <cell r="AO4">
            <v>184</v>
          </cell>
          <cell r="AP4">
            <v>0.03</v>
          </cell>
          <cell r="AQ4">
            <v>791.46704035043172</v>
          </cell>
          <cell r="AR4">
            <v>0</v>
          </cell>
          <cell r="AS4">
            <v>0</v>
          </cell>
          <cell r="AT4">
            <v>5</v>
          </cell>
          <cell r="AU4">
            <v>33080</v>
          </cell>
          <cell r="AV4">
            <v>16540</v>
          </cell>
          <cell r="AW4">
            <v>2035.9587429232279</v>
          </cell>
          <cell r="AX4" t="str">
            <v>Y</v>
          </cell>
          <cell r="AY4">
            <v>0</v>
          </cell>
          <cell r="AZ4">
            <v>0</v>
          </cell>
          <cell r="BA4">
            <v>0</v>
          </cell>
          <cell r="BB4" t="str">
            <v>N</v>
          </cell>
          <cell r="BC4">
            <v>0</v>
          </cell>
          <cell r="BD4" t="str">
            <v>N</v>
          </cell>
          <cell r="BE4">
            <v>0</v>
          </cell>
          <cell r="BF4">
            <v>0</v>
          </cell>
          <cell r="BG4">
            <v>1210.2793055686295</v>
          </cell>
          <cell r="BH4">
            <v>2982.9032258064517</v>
          </cell>
          <cell r="BI4">
            <v>8.9939436403458153</v>
          </cell>
          <cell r="BJ4">
            <v>113.63636363636364</v>
          </cell>
        </row>
        <row r="5">
          <cell r="A5">
            <v>1000894436</v>
          </cell>
          <cell r="B5">
            <v>38102.202187499999</v>
          </cell>
          <cell r="C5">
            <v>2016</v>
          </cell>
          <cell r="D5">
            <v>0</v>
          </cell>
          <cell r="E5" t="str">
            <v>Y</v>
          </cell>
          <cell r="F5" t="str">
            <v>Y</v>
          </cell>
          <cell r="G5" t="str">
            <v>Y</v>
          </cell>
          <cell r="H5">
            <v>15246.829740596801</v>
          </cell>
          <cell r="I5">
            <v>15246.829740596801</v>
          </cell>
          <cell r="J5">
            <v>23629</v>
          </cell>
          <cell r="K5">
            <v>2016</v>
          </cell>
          <cell r="L5">
            <v>0</v>
          </cell>
          <cell r="M5">
            <v>0.05</v>
          </cell>
          <cell r="N5" t="str">
            <v>Government</v>
          </cell>
          <cell r="O5" t="str">
            <v>Medium</v>
          </cell>
          <cell r="P5" t="str">
            <v>Medium</v>
          </cell>
          <cell r="Q5" t="str">
            <v>Medium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992.4290305662762</v>
          </cell>
          <cell r="AA5">
            <v>1</v>
          </cell>
          <cell r="AB5">
            <v>94</v>
          </cell>
          <cell r="AC5">
            <v>0.03</v>
          </cell>
          <cell r="AD5">
            <v>1172.8389365419882</v>
          </cell>
          <cell r="AE5">
            <v>5000</v>
          </cell>
          <cell r="AF5">
            <v>107744</v>
          </cell>
          <cell r="AG5">
            <v>14254.400710030524</v>
          </cell>
          <cell r="AH5">
            <v>3</v>
          </cell>
          <cell r="AI5">
            <v>28</v>
          </cell>
          <cell r="AJ5">
            <v>110526</v>
          </cell>
          <cell r="AK5">
            <v>0.55000000000000004</v>
          </cell>
          <cell r="AL5">
            <v>47249.864999999991</v>
          </cell>
          <cell r="AM5">
            <v>0.57250000000000012</v>
          </cell>
          <cell r="AN5">
            <v>1916</v>
          </cell>
          <cell r="AO5">
            <v>184</v>
          </cell>
          <cell r="AP5">
            <v>0.03</v>
          </cell>
          <cell r="AQ5">
            <v>1172.8389365419882</v>
          </cell>
          <cell r="AR5">
            <v>0</v>
          </cell>
          <cell r="AS5">
            <v>0</v>
          </cell>
          <cell r="AT5">
            <v>5</v>
          </cell>
          <cell r="AU5">
            <v>22245</v>
          </cell>
          <cell r="AV5">
            <v>10010.249999999998</v>
          </cell>
          <cell r="AW5">
            <v>0</v>
          </cell>
          <cell r="AX5" t="str">
            <v>N</v>
          </cell>
          <cell r="AY5">
            <v>1418</v>
          </cell>
          <cell r="AZ5">
            <v>638.09999999999991</v>
          </cell>
          <cell r="BA5">
            <v>0</v>
          </cell>
          <cell r="BB5" t="str">
            <v>N</v>
          </cell>
          <cell r="BC5">
            <v>0</v>
          </cell>
          <cell r="BD5" t="str">
            <v>N</v>
          </cell>
          <cell r="BE5">
            <v>0</v>
          </cell>
          <cell r="BF5">
            <v>4370.4530478867182</v>
          </cell>
          <cell r="BG5">
            <v>0</v>
          </cell>
          <cell r="BH5">
            <v>1687.4951785714281</v>
          </cell>
          <cell r="BI5">
            <v>12.477009963212641</v>
          </cell>
          <cell r="BJ5">
            <v>53.191489361702125</v>
          </cell>
        </row>
        <row r="6">
          <cell r="A6">
            <v>2000159899</v>
          </cell>
          <cell r="B6">
            <v>437139.02079999994</v>
          </cell>
          <cell r="C6">
            <v>2016</v>
          </cell>
          <cell r="D6">
            <v>0</v>
          </cell>
          <cell r="E6" t="str">
            <v>Y</v>
          </cell>
          <cell r="F6" t="str">
            <v>Y</v>
          </cell>
          <cell r="G6" t="str">
            <v>Y</v>
          </cell>
          <cell r="H6">
            <v>142456.59803934753</v>
          </cell>
          <cell r="I6">
            <v>132153.0868846066</v>
          </cell>
          <cell r="J6">
            <v>3764</v>
          </cell>
          <cell r="K6">
            <v>2016</v>
          </cell>
          <cell r="L6">
            <v>0</v>
          </cell>
          <cell r="M6">
            <v>0.27500000000000002</v>
          </cell>
          <cell r="N6" t="str">
            <v>Academic</v>
          </cell>
          <cell r="O6" t="str">
            <v>Large</v>
          </cell>
          <cell r="P6" t="str">
            <v>Large</v>
          </cell>
          <cell r="Q6" t="str">
            <v>Small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34819.735621209467</v>
          </cell>
          <cell r="AA6">
            <v>23</v>
          </cell>
          <cell r="AB6">
            <v>72</v>
          </cell>
          <cell r="AC6">
            <v>0.03</v>
          </cell>
          <cell r="AD6">
            <v>14158.762692636283</v>
          </cell>
          <cell r="AE6">
            <v>14158.762692636283</v>
          </cell>
          <cell r="AF6">
            <v>68357</v>
          </cell>
          <cell r="AG6">
            <v>85083.979936258635</v>
          </cell>
          <cell r="AH6">
            <v>25</v>
          </cell>
          <cell r="AI6">
            <v>6</v>
          </cell>
          <cell r="AJ6">
            <v>27459</v>
          </cell>
          <cell r="AK6">
            <v>0.35</v>
          </cell>
          <cell r="AL6">
            <v>12940.053749999999</v>
          </cell>
          <cell r="AM6">
            <v>0.52875000000000005</v>
          </cell>
          <cell r="AN6">
            <v>1916</v>
          </cell>
          <cell r="AO6">
            <v>184</v>
          </cell>
          <cell r="AP6">
            <v>0.03</v>
          </cell>
          <cell r="AQ6">
            <v>14201.888978558045</v>
          </cell>
          <cell r="AR6">
            <v>3768.0029046703335</v>
          </cell>
          <cell r="AS6">
            <v>1</v>
          </cell>
          <cell r="AT6">
            <v>4</v>
          </cell>
          <cell r="AU6">
            <v>22468</v>
          </cell>
          <cell r="AV6">
            <v>14604.2</v>
          </cell>
          <cell r="AW6">
            <v>0</v>
          </cell>
          <cell r="AX6" t="str">
            <v>N</v>
          </cell>
          <cell r="AY6">
            <v>1891</v>
          </cell>
          <cell r="AZ6">
            <v>1229.1500000000001</v>
          </cell>
          <cell r="BA6">
            <v>3521.912779204712</v>
          </cell>
          <cell r="BB6" t="str">
            <v>Y</v>
          </cell>
          <cell r="BC6">
            <v>3521.912779204712</v>
          </cell>
          <cell r="BD6" t="str">
            <v>Y</v>
          </cell>
          <cell r="BE6">
            <v>0</v>
          </cell>
          <cell r="BF6">
            <v>0</v>
          </cell>
          <cell r="BG6">
            <v>10303.511154740931</v>
          </cell>
          <cell r="BH6">
            <v>2156.6756249999999</v>
          </cell>
          <cell r="BI6">
            <v>154.36835846258745</v>
          </cell>
          <cell r="BJ6">
            <v>154.36835846258745</v>
          </cell>
        </row>
        <row r="7">
          <cell r="A7">
            <v>2000323367</v>
          </cell>
          <cell r="B7">
            <v>11202.9969</v>
          </cell>
          <cell r="C7">
            <v>2016</v>
          </cell>
          <cell r="D7">
            <v>0</v>
          </cell>
          <cell r="E7" t="str">
            <v>Y</v>
          </cell>
          <cell r="F7" t="str">
            <v>N</v>
          </cell>
          <cell r="G7" t="str">
            <v>N</v>
          </cell>
          <cell r="H7">
            <v>0</v>
          </cell>
          <cell r="I7">
            <v>0</v>
          </cell>
          <cell r="J7">
            <v>21929</v>
          </cell>
          <cell r="K7">
            <v>2016</v>
          </cell>
          <cell r="L7">
            <v>0</v>
          </cell>
          <cell r="M7">
            <v>0</v>
          </cell>
          <cell r="N7" t="str">
            <v>Academic</v>
          </cell>
          <cell r="O7" t="str">
            <v>Small</v>
          </cell>
          <cell r="P7" t="str">
            <v>Small</v>
          </cell>
          <cell r="Q7" t="str">
            <v>Small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95</v>
          </cell>
          <cell r="AC7">
            <v>0.03</v>
          </cell>
          <cell r="AD7">
            <v>336.08990699999998</v>
          </cell>
          <cell r="AE7">
            <v>2500</v>
          </cell>
          <cell r="AF7">
            <v>103135</v>
          </cell>
          <cell r="AG7">
            <v>0</v>
          </cell>
          <cell r="AH7">
            <v>0</v>
          </cell>
          <cell r="AI7">
            <v>31</v>
          </cell>
          <cell r="AJ7">
            <v>99847</v>
          </cell>
          <cell r="AK7">
            <v>0.6</v>
          </cell>
          <cell r="AL7">
            <v>39938.800000000003</v>
          </cell>
          <cell r="AM7">
            <v>0.6</v>
          </cell>
          <cell r="AN7">
            <v>1916</v>
          </cell>
          <cell r="AO7">
            <v>184</v>
          </cell>
          <cell r="AP7">
            <v>0.03</v>
          </cell>
          <cell r="AQ7">
            <v>336.08990699999998</v>
          </cell>
          <cell r="AR7">
            <v>0</v>
          </cell>
          <cell r="AS7">
            <v>0</v>
          </cell>
          <cell r="AT7">
            <v>5</v>
          </cell>
          <cell r="AU7">
            <v>17785</v>
          </cell>
          <cell r="AV7">
            <v>7114</v>
          </cell>
          <cell r="AW7">
            <v>0</v>
          </cell>
          <cell r="AX7" t="str">
            <v>N</v>
          </cell>
          <cell r="AY7">
            <v>945</v>
          </cell>
          <cell r="AZ7">
            <v>378</v>
          </cell>
          <cell r="BA7">
            <v>0</v>
          </cell>
          <cell r="BB7" t="str">
            <v>N</v>
          </cell>
          <cell r="BC7">
            <v>0</v>
          </cell>
          <cell r="BD7" t="str">
            <v>N</v>
          </cell>
          <cell r="BE7">
            <v>0</v>
          </cell>
          <cell r="BF7">
            <v>0</v>
          </cell>
          <cell r="BG7">
            <v>0</v>
          </cell>
          <cell r="BH7">
            <v>1288.3483870967743</v>
          </cell>
          <cell r="BI7">
            <v>3.5377884947368421</v>
          </cell>
          <cell r="BJ7">
            <v>26.315789473684209</v>
          </cell>
        </row>
        <row r="8">
          <cell r="A8">
            <v>2000343983</v>
          </cell>
          <cell r="B8">
            <v>18229.152654374997</v>
          </cell>
          <cell r="C8">
            <v>2016</v>
          </cell>
          <cell r="D8">
            <v>0</v>
          </cell>
          <cell r="E8" t="str">
            <v>Y</v>
          </cell>
          <cell r="F8" t="str">
            <v>Y</v>
          </cell>
          <cell r="G8" t="str">
            <v>Y</v>
          </cell>
          <cell r="H8">
            <v>8159.9720291004933</v>
          </cell>
          <cell r="I8">
            <v>8159.9720291004933</v>
          </cell>
          <cell r="J8">
            <v>22793</v>
          </cell>
          <cell r="K8">
            <v>2016</v>
          </cell>
          <cell r="L8">
            <v>0</v>
          </cell>
          <cell r="M8">
            <v>0.05</v>
          </cell>
          <cell r="N8" t="str">
            <v>Academic</v>
          </cell>
          <cell r="O8" t="str">
            <v>Medium</v>
          </cell>
          <cell r="P8" t="str">
            <v>Medium</v>
          </cell>
          <cell r="Q8" t="str">
            <v>Small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95</v>
          </cell>
          <cell r="AC8">
            <v>0.03</v>
          </cell>
          <cell r="AD8">
            <v>546.87457963124984</v>
          </cell>
          <cell r="AE8">
            <v>5000</v>
          </cell>
          <cell r="AF8">
            <v>109588</v>
          </cell>
          <cell r="AG8">
            <v>8159.9720291004933</v>
          </cell>
          <cell r="AH8">
            <v>1</v>
          </cell>
          <cell r="AI8">
            <v>30</v>
          </cell>
          <cell r="AJ8">
            <v>123396</v>
          </cell>
          <cell r="AK8">
            <v>0.55000000000000004</v>
          </cell>
          <cell r="AL8">
            <v>52751.789999999994</v>
          </cell>
          <cell r="AM8">
            <v>0.57250000000000001</v>
          </cell>
          <cell r="AN8">
            <v>1916</v>
          </cell>
          <cell r="AO8">
            <v>184</v>
          </cell>
          <cell r="AP8">
            <v>0.03</v>
          </cell>
          <cell r="AQ8">
            <v>546.87457963124984</v>
          </cell>
          <cell r="AR8">
            <v>0</v>
          </cell>
          <cell r="AS8">
            <v>0</v>
          </cell>
          <cell r="AT8">
            <v>5</v>
          </cell>
          <cell r="AU8">
            <v>23655</v>
          </cell>
          <cell r="AV8">
            <v>10644.749999999998</v>
          </cell>
          <cell r="AW8">
            <v>0</v>
          </cell>
          <cell r="AX8" t="str">
            <v>N</v>
          </cell>
          <cell r="AY8">
            <v>1418</v>
          </cell>
          <cell r="AZ8">
            <v>638.09999999999991</v>
          </cell>
          <cell r="BA8">
            <v>0</v>
          </cell>
          <cell r="BB8" t="str">
            <v>N</v>
          </cell>
          <cell r="BC8">
            <v>0</v>
          </cell>
          <cell r="BD8" t="str">
            <v>N</v>
          </cell>
          <cell r="BE8">
            <v>0</v>
          </cell>
          <cell r="BF8">
            <v>0</v>
          </cell>
          <cell r="BG8">
            <v>0</v>
          </cell>
          <cell r="BH8">
            <v>1758.3929999999998</v>
          </cell>
          <cell r="BI8">
            <v>5.7565745224342093</v>
          </cell>
          <cell r="BJ8">
            <v>52.631578947368418</v>
          </cell>
        </row>
        <row r="9">
          <cell r="A9">
            <v>3000173098</v>
          </cell>
          <cell r="B9">
            <v>13437.909703124998</v>
          </cell>
          <cell r="C9">
            <v>2016</v>
          </cell>
          <cell r="D9">
            <v>0</v>
          </cell>
          <cell r="E9" t="str">
            <v>Y</v>
          </cell>
          <cell r="F9" t="str">
            <v>Y</v>
          </cell>
          <cell r="G9" t="str">
            <v>Y</v>
          </cell>
          <cell r="H9">
            <v>5957.2636929655873</v>
          </cell>
          <cell r="I9">
            <v>5957.2636929655873</v>
          </cell>
          <cell r="J9">
            <v>4684</v>
          </cell>
          <cell r="K9">
            <v>2016</v>
          </cell>
          <cell r="L9">
            <v>0</v>
          </cell>
          <cell r="M9">
            <v>0.05</v>
          </cell>
          <cell r="N9" t="str">
            <v>Government</v>
          </cell>
          <cell r="O9" t="str">
            <v>Medium</v>
          </cell>
          <cell r="P9" t="str">
            <v>Medium</v>
          </cell>
          <cell r="Q9" t="str">
            <v>Medium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95</v>
          </cell>
          <cell r="AC9">
            <v>0.03</v>
          </cell>
          <cell r="AD9">
            <v>403.13729109374992</v>
          </cell>
          <cell r="AE9">
            <v>5000</v>
          </cell>
          <cell r="AF9">
            <v>108919</v>
          </cell>
          <cell r="AG9">
            <v>5957.2636929655873</v>
          </cell>
          <cell r="AH9">
            <v>1</v>
          </cell>
          <cell r="AI9">
            <v>30</v>
          </cell>
          <cell r="AJ9">
            <v>120358</v>
          </cell>
          <cell r="AK9">
            <v>0.55000000000000004</v>
          </cell>
          <cell r="AL9">
            <v>51453.044999999991</v>
          </cell>
          <cell r="AM9">
            <v>0.57250000000000012</v>
          </cell>
          <cell r="AN9">
            <v>1916</v>
          </cell>
          <cell r="AO9">
            <v>184</v>
          </cell>
          <cell r="AP9">
            <v>0.03</v>
          </cell>
          <cell r="AQ9">
            <v>403.13729109374992</v>
          </cell>
          <cell r="AR9">
            <v>0</v>
          </cell>
          <cell r="AS9">
            <v>0</v>
          </cell>
          <cell r="AT9">
            <v>5</v>
          </cell>
          <cell r="AU9">
            <v>22245</v>
          </cell>
          <cell r="AV9">
            <v>10010.249999999998</v>
          </cell>
          <cell r="AW9">
            <v>0</v>
          </cell>
          <cell r="AX9" t="str">
            <v>N</v>
          </cell>
          <cell r="AY9">
            <v>1418</v>
          </cell>
          <cell r="AZ9">
            <v>638.09999999999991</v>
          </cell>
          <cell r="BA9">
            <v>0</v>
          </cell>
          <cell r="BB9" t="str">
            <v>N</v>
          </cell>
          <cell r="BC9">
            <v>0</v>
          </cell>
          <cell r="BD9" t="str">
            <v>N</v>
          </cell>
          <cell r="BE9">
            <v>0</v>
          </cell>
          <cell r="BF9">
            <v>0</v>
          </cell>
          <cell r="BG9">
            <v>0</v>
          </cell>
          <cell r="BH9">
            <v>1715.1014999999998</v>
          </cell>
          <cell r="BI9">
            <v>4.2435504325657885</v>
          </cell>
          <cell r="BJ9">
            <v>52.631578947368418</v>
          </cell>
        </row>
        <row r="10">
          <cell r="A10">
            <v>2000660739</v>
          </cell>
          <cell r="B10">
            <v>23768.803645125001</v>
          </cell>
          <cell r="C10">
            <v>2016</v>
          </cell>
          <cell r="D10">
            <v>0</v>
          </cell>
          <cell r="E10" t="str">
            <v>Y</v>
          </cell>
          <cell r="F10" t="str">
            <v>N</v>
          </cell>
          <cell r="G10" t="str">
            <v>N</v>
          </cell>
          <cell r="H10">
            <v>0</v>
          </cell>
          <cell r="I10">
            <v>0</v>
          </cell>
          <cell r="J10">
            <v>7700</v>
          </cell>
          <cell r="K10">
            <v>2016</v>
          </cell>
          <cell r="L10">
            <v>0</v>
          </cell>
          <cell r="M10">
            <v>0</v>
          </cell>
          <cell r="N10" t="str">
            <v>Academic</v>
          </cell>
          <cell r="O10" t="str">
            <v>Large</v>
          </cell>
          <cell r="P10" t="str">
            <v>Large</v>
          </cell>
          <cell r="Q10" t="str">
            <v>Small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95</v>
          </cell>
          <cell r="AC10">
            <v>0.03</v>
          </cell>
          <cell r="AD10">
            <v>713.06410935375004</v>
          </cell>
          <cell r="AE10">
            <v>7500</v>
          </cell>
          <cell r="AF10">
            <v>116045</v>
          </cell>
          <cell r="AG10">
            <v>0</v>
          </cell>
          <cell r="AH10">
            <v>0</v>
          </cell>
          <cell r="AI10">
            <v>31</v>
          </cell>
          <cell r="AJ10">
            <v>160818</v>
          </cell>
          <cell r="AK10">
            <v>0.5</v>
          </cell>
          <cell r="AL10">
            <v>80409</v>
          </cell>
          <cell r="AM10">
            <v>0.5</v>
          </cell>
          <cell r="AN10">
            <v>1916</v>
          </cell>
          <cell r="AO10">
            <v>184</v>
          </cell>
          <cell r="AP10">
            <v>0.03</v>
          </cell>
          <cell r="AQ10">
            <v>713.06410935375004</v>
          </cell>
          <cell r="AR10">
            <v>0</v>
          </cell>
          <cell r="AS10">
            <v>0</v>
          </cell>
          <cell r="AT10">
            <v>5</v>
          </cell>
          <cell r="AU10">
            <v>28457</v>
          </cell>
          <cell r="AV10">
            <v>14228.5</v>
          </cell>
          <cell r="AW10">
            <v>0</v>
          </cell>
          <cell r="AX10" t="str">
            <v>N</v>
          </cell>
          <cell r="AY10">
            <v>1891</v>
          </cell>
          <cell r="AZ10">
            <v>945.5</v>
          </cell>
          <cell r="BA10">
            <v>0</v>
          </cell>
          <cell r="BB10" t="str">
            <v>N</v>
          </cell>
          <cell r="BC10">
            <v>0</v>
          </cell>
          <cell r="BD10" t="str">
            <v>N</v>
          </cell>
          <cell r="BE10">
            <v>0</v>
          </cell>
          <cell r="BF10">
            <v>0</v>
          </cell>
          <cell r="BG10">
            <v>0</v>
          </cell>
          <cell r="BH10">
            <v>2593.8387096774195</v>
          </cell>
          <cell r="BI10">
            <v>7.5059379931973691</v>
          </cell>
          <cell r="BJ10">
            <v>78.94736842105263</v>
          </cell>
        </row>
        <row r="11">
          <cell r="A11">
            <v>2000703920</v>
          </cell>
          <cell r="B11">
            <v>18322.8913875</v>
          </cell>
          <cell r="C11">
            <v>2016</v>
          </cell>
          <cell r="D11">
            <v>0</v>
          </cell>
          <cell r="E11" t="str">
            <v>Y</v>
          </cell>
          <cell r="F11" t="str">
            <v>Y</v>
          </cell>
          <cell r="G11" t="str">
            <v>Y</v>
          </cell>
          <cell r="H11">
            <v>8724.7690383658537</v>
          </cell>
          <cell r="I11">
            <v>8724.7690383658537</v>
          </cell>
          <cell r="J11">
            <v>5296</v>
          </cell>
          <cell r="K11">
            <v>2016</v>
          </cell>
          <cell r="L11">
            <v>0</v>
          </cell>
          <cell r="M11">
            <v>0.05</v>
          </cell>
          <cell r="N11" t="str">
            <v>Academic</v>
          </cell>
          <cell r="O11" t="str">
            <v>Medium</v>
          </cell>
          <cell r="P11" t="str">
            <v>Medium</v>
          </cell>
          <cell r="Q11" t="str">
            <v>Small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564.79700926536043</v>
          </cell>
          <cell r="AA11">
            <v>1</v>
          </cell>
          <cell r="AB11">
            <v>94</v>
          </cell>
          <cell r="AC11">
            <v>0.03</v>
          </cell>
          <cell r="AD11">
            <v>566.63065190296072</v>
          </cell>
          <cell r="AE11">
            <v>5000</v>
          </cell>
          <cell r="AF11">
            <v>108937</v>
          </cell>
          <cell r="AG11">
            <v>8159.9720291004933</v>
          </cell>
          <cell r="AH11">
            <v>1</v>
          </cell>
          <cell r="AI11">
            <v>30</v>
          </cell>
          <cell r="AJ11">
            <v>123396</v>
          </cell>
          <cell r="AK11">
            <v>0.55000000000000004</v>
          </cell>
          <cell r="AL11">
            <v>52751.789999999994</v>
          </cell>
          <cell r="AM11">
            <v>0.57250000000000001</v>
          </cell>
          <cell r="AN11">
            <v>1916</v>
          </cell>
          <cell r="AO11">
            <v>184</v>
          </cell>
          <cell r="AP11">
            <v>0.03</v>
          </cell>
          <cell r="AQ11">
            <v>566.63065190296072</v>
          </cell>
          <cell r="AR11">
            <v>0</v>
          </cell>
          <cell r="AS11">
            <v>0</v>
          </cell>
          <cell r="AT11">
            <v>5</v>
          </cell>
          <cell r="AU11">
            <v>23655</v>
          </cell>
          <cell r="AV11">
            <v>10644.749999999998</v>
          </cell>
          <cell r="AW11">
            <v>0</v>
          </cell>
          <cell r="AX11" t="str">
            <v>N</v>
          </cell>
          <cell r="AY11">
            <v>1418</v>
          </cell>
          <cell r="AZ11">
            <v>638.09999999999991</v>
          </cell>
          <cell r="BA11">
            <v>0</v>
          </cell>
          <cell r="BB11" t="str">
            <v>N</v>
          </cell>
          <cell r="BC11">
            <v>0</v>
          </cell>
          <cell r="BD11" t="str">
            <v>N</v>
          </cell>
          <cell r="BE11">
            <v>0</v>
          </cell>
          <cell r="BF11">
            <v>0</v>
          </cell>
          <cell r="BG11">
            <v>0</v>
          </cell>
          <cell r="BH11">
            <v>1758.3929999999998</v>
          </cell>
          <cell r="BI11">
            <v>6.0279856585421356</v>
          </cell>
          <cell r="BJ11">
            <v>53.191489361702125</v>
          </cell>
        </row>
        <row r="12">
          <cell r="A12">
            <v>3000175634</v>
          </cell>
          <cell r="B12">
            <v>71683.342499999999</v>
          </cell>
          <cell r="C12">
            <v>2016</v>
          </cell>
          <cell r="D12">
            <v>0</v>
          </cell>
          <cell r="E12" t="str">
            <v>Y</v>
          </cell>
          <cell r="F12" t="str">
            <v>N</v>
          </cell>
          <cell r="G12" t="str">
            <v>N</v>
          </cell>
          <cell r="H12">
            <v>8498.8502346597088</v>
          </cell>
          <cell r="I12">
            <v>8498.8502346597088</v>
          </cell>
          <cell r="J12">
            <v>4159</v>
          </cell>
          <cell r="K12">
            <v>2016</v>
          </cell>
          <cell r="L12">
            <v>0</v>
          </cell>
          <cell r="M12">
            <v>0.05</v>
          </cell>
          <cell r="N12" t="str">
            <v>Academic</v>
          </cell>
          <cell r="O12" t="str">
            <v>Custom 1</v>
          </cell>
          <cell r="P12" t="str">
            <v>Large</v>
          </cell>
          <cell r="Q12" t="str">
            <v>Small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4043.6776353831879</v>
          </cell>
          <cell r="AA12">
            <v>4</v>
          </cell>
          <cell r="AB12">
            <v>91</v>
          </cell>
          <cell r="AC12">
            <v>0.03</v>
          </cell>
          <cell r="AD12">
            <v>2271.8106040614953</v>
          </cell>
          <cell r="AE12">
            <v>7500</v>
          </cell>
          <cell r="AF12">
            <v>111382</v>
          </cell>
          <cell r="AG12">
            <v>4455.1725992765214</v>
          </cell>
          <cell r="AH12">
            <v>1</v>
          </cell>
          <cell r="AI12">
            <v>30</v>
          </cell>
          <cell r="AJ12">
            <v>158156</v>
          </cell>
          <cell r="AK12">
            <v>0.5</v>
          </cell>
          <cell r="AL12">
            <v>75124.099999999991</v>
          </cell>
          <cell r="AM12">
            <v>0.52500000000000002</v>
          </cell>
          <cell r="AN12">
            <v>1916</v>
          </cell>
          <cell r="AO12">
            <v>184</v>
          </cell>
          <cell r="AP12">
            <v>0.03</v>
          </cell>
          <cell r="AQ12">
            <v>2271.8106040614953</v>
          </cell>
          <cell r="AR12">
            <v>0</v>
          </cell>
          <cell r="AS12">
            <v>0</v>
          </cell>
          <cell r="AT12">
            <v>5</v>
          </cell>
          <cell r="AU12">
            <v>28457</v>
          </cell>
          <cell r="AV12">
            <v>14228.5</v>
          </cell>
          <cell r="AW12">
            <v>0</v>
          </cell>
          <cell r="AX12" t="str">
            <v>N</v>
          </cell>
          <cell r="AY12">
            <v>2836</v>
          </cell>
          <cell r="AZ12">
            <v>1418</v>
          </cell>
          <cell r="BA12">
            <v>0</v>
          </cell>
          <cell r="BB12" t="str">
            <v>N</v>
          </cell>
          <cell r="BC12">
            <v>0</v>
          </cell>
          <cell r="BD12" t="str">
            <v>N</v>
          </cell>
          <cell r="BE12">
            <v>0</v>
          </cell>
          <cell r="BF12">
            <v>0</v>
          </cell>
          <cell r="BG12">
            <v>0</v>
          </cell>
          <cell r="BH12">
            <v>2504.1366666666663</v>
          </cell>
          <cell r="BI12">
            <v>24.964951692983465</v>
          </cell>
          <cell r="BJ12">
            <v>82.417582417582423</v>
          </cell>
        </row>
        <row r="13">
          <cell r="A13">
            <v>2000599542</v>
          </cell>
          <cell r="B13">
            <v>222131.052</v>
          </cell>
          <cell r="C13">
            <v>2016</v>
          </cell>
          <cell r="D13">
            <v>0</v>
          </cell>
          <cell r="E13" t="str">
            <v>Y</v>
          </cell>
          <cell r="F13" t="str">
            <v>Y</v>
          </cell>
          <cell r="G13" t="str">
            <v>Y</v>
          </cell>
          <cell r="H13">
            <v>97227.115635463866</v>
          </cell>
          <cell r="I13">
            <v>90441.482995575745</v>
          </cell>
          <cell r="J13">
            <v>4296</v>
          </cell>
          <cell r="K13">
            <v>2016</v>
          </cell>
          <cell r="L13">
            <v>0</v>
          </cell>
          <cell r="M13">
            <v>0.22500000000000001</v>
          </cell>
          <cell r="N13" t="str">
            <v>Academic</v>
          </cell>
          <cell r="O13" t="str">
            <v>Custom 2</v>
          </cell>
          <cell r="P13" t="str">
            <v>Custom 1</v>
          </cell>
          <cell r="Q13" t="str">
            <v>Small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13378.965345669218</v>
          </cell>
          <cell r="AA13">
            <v>12</v>
          </cell>
          <cell r="AB13">
            <v>83</v>
          </cell>
          <cell r="AC13">
            <v>0.03</v>
          </cell>
          <cell r="AD13">
            <v>7065.3005203700759</v>
          </cell>
          <cell r="AE13">
            <v>10000</v>
          </cell>
          <cell r="AF13">
            <v>106168</v>
          </cell>
          <cell r="AG13">
            <v>73244.758818229486</v>
          </cell>
          <cell r="AH13">
            <v>16</v>
          </cell>
          <cell r="AI13">
            <v>15</v>
          </cell>
          <cell r="AJ13">
            <v>83719</v>
          </cell>
          <cell r="AK13">
            <v>0.4</v>
          </cell>
          <cell r="AL13">
            <v>38929.334999999999</v>
          </cell>
          <cell r="AM13">
            <v>0.53500000000000003</v>
          </cell>
          <cell r="AN13">
            <v>1916</v>
          </cell>
          <cell r="AO13">
            <v>184</v>
          </cell>
          <cell r="AP13">
            <v>0.03</v>
          </cell>
          <cell r="AQ13">
            <v>7065.3005203700759</v>
          </cell>
          <cell r="AR13">
            <v>0</v>
          </cell>
          <cell r="AS13">
            <v>0</v>
          </cell>
          <cell r="AT13">
            <v>5</v>
          </cell>
          <cell r="AU13">
            <v>33080</v>
          </cell>
          <cell r="AV13">
            <v>19848</v>
          </cell>
          <cell r="AW13">
            <v>3817.7588316770434</v>
          </cell>
          <cell r="AX13" t="str">
            <v>Y</v>
          </cell>
          <cell r="AY13">
            <v>0</v>
          </cell>
          <cell r="AZ13">
            <v>0</v>
          </cell>
          <cell r="BA13">
            <v>0</v>
          </cell>
          <cell r="BB13" t="str">
            <v>N</v>
          </cell>
          <cell r="BC13">
            <v>0</v>
          </cell>
          <cell r="BD13" t="str">
            <v>N</v>
          </cell>
          <cell r="BE13">
            <v>0</v>
          </cell>
          <cell r="BF13">
            <v>0</v>
          </cell>
          <cell r="BG13">
            <v>6785.6326398881156</v>
          </cell>
          <cell r="BH13">
            <v>2595.2889999999998</v>
          </cell>
          <cell r="BI13">
            <v>85.124102655061151</v>
          </cell>
          <cell r="BJ13">
            <v>120.48192771084338</v>
          </cell>
        </row>
        <row r="14">
          <cell r="A14">
            <v>2000651212</v>
          </cell>
          <cell r="B14">
            <v>60714.048037499997</v>
          </cell>
          <cell r="C14">
            <v>2016</v>
          </cell>
          <cell r="D14">
            <v>0</v>
          </cell>
          <cell r="E14" t="str">
            <v>Y</v>
          </cell>
          <cell r="F14" t="str">
            <v>N</v>
          </cell>
          <cell r="G14" t="str">
            <v>N</v>
          </cell>
          <cell r="H14">
            <v>8958.756370775789</v>
          </cell>
          <cell r="I14">
            <v>8958.756370775789</v>
          </cell>
          <cell r="J14">
            <v>3567</v>
          </cell>
          <cell r="K14">
            <v>2016</v>
          </cell>
          <cell r="L14">
            <v>0</v>
          </cell>
          <cell r="M14">
            <v>0.05</v>
          </cell>
          <cell r="N14" t="str">
            <v>Government</v>
          </cell>
          <cell r="O14" t="str">
            <v>Large</v>
          </cell>
          <cell r="P14" t="str">
            <v>Large</v>
          </cell>
          <cell r="Q14" t="str">
            <v>Large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95</v>
          </cell>
          <cell r="AC14">
            <v>0.03</v>
          </cell>
          <cell r="AD14">
            <v>1821.4214411249998</v>
          </cell>
          <cell r="AE14">
            <v>7500</v>
          </cell>
          <cell r="AF14">
            <v>121271</v>
          </cell>
          <cell r="AG14">
            <v>8958.756370775789</v>
          </cell>
          <cell r="AH14">
            <v>1</v>
          </cell>
          <cell r="AI14">
            <v>30</v>
          </cell>
          <cell r="AJ14">
            <v>136463</v>
          </cell>
          <cell r="AK14">
            <v>0.5</v>
          </cell>
          <cell r="AL14">
            <v>64819.924999999996</v>
          </cell>
          <cell r="AM14">
            <v>0.52500000000000013</v>
          </cell>
          <cell r="AN14">
            <v>1916</v>
          </cell>
          <cell r="AO14">
            <v>184</v>
          </cell>
          <cell r="AP14">
            <v>0.03</v>
          </cell>
          <cell r="AQ14">
            <v>1821.4214411249998</v>
          </cell>
          <cell r="AR14">
            <v>0</v>
          </cell>
          <cell r="AS14">
            <v>0</v>
          </cell>
          <cell r="AT14">
            <v>5</v>
          </cell>
          <cell r="AU14">
            <v>23290</v>
          </cell>
          <cell r="AV14">
            <v>11645</v>
          </cell>
          <cell r="AW14">
            <v>0</v>
          </cell>
          <cell r="AX14" t="str">
            <v>N</v>
          </cell>
          <cell r="AY14">
            <v>1891</v>
          </cell>
          <cell r="AZ14">
            <v>945.5</v>
          </cell>
          <cell r="BA14">
            <v>0</v>
          </cell>
          <cell r="BB14" t="str">
            <v>N</v>
          </cell>
          <cell r="BC14">
            <v>0</v>
          </cell>
          <cell r="BD14" t="str">
            <v>N</v>
          </cell>
          <cell r="BE14">
            <v>0</v>
          </cell>
          <cell r="BF14">
            <v>0</v>
          </cell>
          <cell r="BG14">
            <v>0</v>
          </cell>
          <cell r="BH14">
            <v>2160.6641666666665</v>
          </cell>
          <cell r="BI14">
            <v>19.172857274999998</v>
          </cell>
          <cell r="BJ14">
            <v>78.94736842105263</v>
          </cell>
        </row>
        <row r="15">
          <cell r="A15">
            <v>2000316491</v>
          </cell>
          <cell r="B15">
            <v>102418.23344999999</v>
          </cell>
          <cell r="C15">
            <v>2016</v>
          </cell>
          <cell r="D15">
            <v>0</v>
          </cell>
          <cell r="E15" t="str">
            <v>Y</v>
          </cell>
          <cell r="F15" t="str">
            <v>Y</v>
          </cell>
          <cell r="G15" t="str">
            <v>Y</v>
          </cell>
          <cell r="H15">
            <v>211540.68555598884</v>
          </cell>
          <cell r="I15">
            <v>201936.44688890979</v>
          </cell>
          <cell r="J15">
            <v>4315</v>
          </cell>
          <cell r="K15">
            <v>2016</v>
          </cell>
          <cell r="L15">
            <v>0</v>
          </cell>
          <cell r="M15">
            <v>0.375</v>
          </cell>
          <cell r="N15" t="str">
            <v>Academic</v>
          </cell>
          <cell r="O15" t="str">
            <v>Custom 2</v>
          </cell>
          <cell r="P15" t="str">
            <v>Custom 1</v>
          </cell>
          <cell r="Q15" t="str">
            <v>Small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64603.364576469481</v>
          </cell>
          <cell r="AA15">
            <v>56</v>
          </cell>
          <cell r="AB15">
            <v>39</v>
          </cell>
          <cell r="AC15">
            <v>1.4999999999999999E-2</v>
          </cell>
          <cell r="AD15">
            <v>2505.3239703970421</v>
          </cell>
          <cell r="AE15">
            <v>10000</v>
          </cell>
          <cell r="AF15">
            <v>28636</v>
          </cell>
          <cell r="AG15">
            <v>105467.77295160227</v>
          </cell>
          <cell r="AH15">
            <v>31</v>
          </cell>
          <cell r="AI15">
            <v>0</v>
          </cell>
          <cell r="AJ15">
            <v>0</v>
          </cell>
          <cell r="AK15">
            <v>0.35</v>
          </cell>
          <cell r="AL15">
            <v>0</v>
          </cell>
          <cell r="AM15">
            <v>0</v>
          </cell>
          <cell r="AN15">
            <v>1916</v>
          </cell>
          <cell r="AO15">
            <v>184</v>
          </cell>
          <cell r="AP15">
            <v>0.03</v>
          </cell>
          <cell r="AQ15">
            <v>5010.6479407940842</v>
          </cell>
          <cell r="AR15">
            <v>20990.277422911935</v>
          </cell>
          <cell r="AS15">
            <v>5</v>
          </cell>
          <cell r="AT15">
            <v>0</v>
          </cell>
          <cell r="AU15">
            <v>0</v>
          </cell>
          <cell r="AV15">
            <v>0</v>
          </cell>
          <cell r="AW15">
            <v>3817.7588316770434</v>
          </cell>
          <cell r="AX15" t="str">
            <v>Y</v>
          </cell>
          <cell r="AY15">
            <v>0</v>
          </cell>
          <cell r="AZ15">
            <v>0</v>
          </cell>
          <cell r="BA15">
            <v>3528.6365531245378</v>
          </cell>
          <cell r="BB15" t="str">
            <v>Y</v>
          </cell>
          <cell r="BC15">
            <v>3528.6365531245378</v>
          </cell>
          <cell r="BD15" t="str">
            <v>Y</v>
          </cell>
          <cell r="BE15">
            <v>0</v>
          </cell>
          <cell r="BF15">
            <v>0</v>
          </cell>
          <cell r="BG15">
            <v>9604.2386670790565</v>
          </cell>
          <cell r="BI15">
            <v>64.239076164026727</v>
          </cell>
          <cell r="BJ15">
            <v>256.41025641025641</v>
          </cell>
        </row>
        <row r="16">
          <cell r="A16">
            <v>3000172960</v>
          </cell>
          <cell r="B16">
            <v>10527.456900000001</v>
          </cell>
          <cell r="C16">
            <v>2016</v>
          </cell>
          <cell r="D16">
            <v>0</v>
          </cell>
          <cell r="E16" t="str">
            <v>Y</v>
          </cell>
          <cell r="F16" t="str">
            <v>N</v>
          </cell>
          <cell r="G16" t="str">
            <v>N</v>
          </cell>
          <cell r="H16">
            <v>0</v>
          </cell>
          <cell r="I16">
            <v>0</v>
          </cell>
          <cell r="J16">
            <v>17207</v>
          </cell>
          <cell r="K16">
            <v>2016</v>
          </cell>
          <cell r="L16">
            <v>0</v>
          </cell>
          <cell r="M16">
            <v>0</v>
          </cell>
          <cell r="N16" t="str">
            <v>Government</v>
          </cell>
          <cell r="O16" t="str">
            <v>Small</v>
          </cell>
          <cell r="P16" t="str">
            <v>Small</v>
          </cell>
          <cell r="Q16" t="str">
            <v>Small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95</v>
          </cell>
          <cell r="AC16">
            <v>0.03</v>
          </cell>
          <cell r="AD16">
            <v>315.82370700000001</v>
          </cell>
          <cell r="AE16">
            <v>2500</v>
          </cell>
          <cell r="AF16">
            <v>102997</v>
          </cell>
          <cell r="AG16">
            <v>0</v>
          </cell>
          <cell r="AH16">
            <v>0</v>
          </cell>
          <cell r="AI16">
            <v>31</v>
          </cell>
          <cell r="AJ16">
            <v>105272</v>
          </cell>
          <cell r="AK16">
            <v>0.6</v>
          </cell>
          <cell r="AL16">
            <v>42108.800000000003</v>
          </cell>
          <cell r="AM16">
            <v>0.6</v>
          </cell>
          <cell r="AN16">
            <v>1916</v>
          </cell>
          <cell r="AO16">
            <v>184</v>
          </cell>
          <cell r="AP16">
            <v>0.03</v>
          </cell>
          <cell r="AQ16">
            <v>315.82370700000001</v>
          </cell>
          <cell r="AR16">
            <v>0</v>
          </cell>
          <cell r="AS16">
            <v>0</v>
          </cell>
          <cell r="AT16">
            <v>5</v>
          </cell>
          <cell r="AU16">
            <v>20988</v>
          </cell>
          <cell r="AV16">
            <v>8395.2000000000007</v>
          </cell>
          <cell r="AW16">
            <v>0</v>
          </cell>
          <cell r="AX16" t="str">
            <v>N</v>
          </cell>
          <cell r="AY16">
            <v>945</v>
          </cell>
          <cell r="AZ16">
            <v>378</v>
          </cell>
          <cell r="BA16">
            <v>0</v>
          </cell>
          <cell r="BB16" t="str">
            <v>N</v>
          </cell>
          <cell r="BC16">
            <v>0</v>
          </cell>
          <cell r="BD16" t="str">
            <v>N</v>
          </cell>
          <cell r="BE16">
            <v>0</v>
          </cell>
          <cell r="BF16">
            <v>0</v>
          </cell>
          <cell r="BG16">
            <v>0</v>
          </cell>
          <cell r="BH16">
            <v>1358.3483870967743</v>
          </cell>
          <cell r="BI16">
            <v>3.3244600736842105</v>
          </cell>
          <cell r="BJ16">
            <v>26.315789473684209</v>
          </cell>
        </row>
        <row r="17">
          <cell r="A17">
            <v>2000439725</v>
          </cell>
          <cell r="B17">
            <v>46228.692974999991</v>
          </cell>
          <cell r="C17">
            <v>2016</v>
          </cell>
          <cell r="D17">
            <v>0</v>
          </cell>
          <cell r="E17" t="str">
            <v>Y</v>
          </cell>
          <cell r="F17" t="str">
            <v>Y</v>
          </cell>
          <cell r="G17" t="str">
            <v>Y</v>
          </cell>
          <cell r="H17">
            <v>46172.155507443211</v>
          </cell>
          <cell r="I17">
            <v>44961.876201874584</v>
          </cell>
          <cell r="J17">
            <v>4379</v>
          </cell>
          <cell r="K17">
            <v>2016</v>
          </cell>
          <cell r="L17">
            <v>0</v>
          </cell>
          <cell r="M17">
            <v>0.1</v>
          </cell>
          <cell r="N17" t="str">
            <v>Academic</v>
          </cell>
          <cell r="O17" t="str">
            <v>Large</v>
          </cell>
          <cell r="P17" t="str">
            <v>Large</v>
          </cell>
          <cell r="Q17" t="str">
            <v>Small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11067.331872033132</v>
          </cell>
          <cell r="AA17">
            <v>13</v>
          </cell>
          <cell r="AB17">
            <v>82</v>
          </cell>
          <cell r="AC17">
            <v>0.03</v>
          </cell>
          <cell r="AD17">
            <v>1718.8807454109935</v>
          </cell>
          <cell r="AE17">
            <v>7500</v>
          </cell>
          <cell r="AF17">
            <v>102972</v>
          </cell>
          <cell r="AG17">
            <v>31858.585586918223</v>
          </cell>
          <cell r="AH17">
            <v>7</v>
          </cell>
          <cell r="AI17">
            <v>24</v>
          </cell>
          <cell r="AJ17">
            <v>119318</v>
          </cell>
          <cell r="AK17">
            <v>0.5</v>
          </cell>
          <cell r="AL17">
            <v>53693.1</v>
          </cell>
          <cell r="AM17">
            <v>0.54999999999999993</v>
          </cell>
          <cell r="AN17">
            <v>1916</v>
          </cell>
          <cell r="AO17">
            <v>184</v>
          </cell>
          <cell r="AP17">
            <v>0.03</v>
          </cell>
          <cell r="AQ17">
            <v>1718.8807454109935</v>
          </cell>
          <cell r="AR17">
            <v>0</v>
          </cell>
          <cell r="AS17">
            <v>0</v>
          </cell>
          <cell r="AT17">
            <v>5</v>
          </cell>
          <cell r="AU17">
            <v>28457</v>
          </cell>
          <cell r="AV17">
            <v>14228.5</v>
          </cell>
          <cell r="AW17">
            <v>2035.9587429232279</v>
          </cell>
          <cell r="AX17" t="str">
            <v>Y</v>
          </cell>
          <cell r="AY17">
            <v>0</v>
          </cell>
          <cell r="AZ17">
            <v>0</v>
          </cell>
          <cell r="BA17">
            <v>0</v>
          </cell>
          <cell r="BB17" t="str">
            <v>N</v>
          </cell>
          <cell r="BC17">
            <v>0</v>
          </cell>
          <cell r="BD17" t="str">
            <v>N</v>
          </cell>
          <cell r="BE17">
            <v>0</v>
          </cell>
          <cell r="BF17">
            <v>0</v>
          </cell>
          <cell r="BG17">
            <v>1210.2793055686295</v>
          </cell>
          <cell r="BH17">
            <v>2237.2125000000001</v>
          </cell>
          <cell r="BI17">
            <v>20.961960309890166</v>
          </cell>
          <cell r="BJ17">
            <v>91.463414634146346</v>
          </cell>
        </row>
        <row r="18">
          <cell r="A18">
            <v>2000350150</v>
          </cell>
          <cell r="B18">
            <v>30619.616737499993</v>
          </cell>
          <cell r="C18">
            <v>2016</v>
          </cell>
          <cell r="D18">
            <v>0</v>
          </cell>
          <cell r="E18" t="str">
            <v>Y</v>
          </cell>
          <cell r="F18" t="str">
            <v>Y</v>
          </cell>
          <cell r="G18" t="str">
            <v>Y</v>
          </cell>
          <cell r="H18">
            <v>8159.9720291004933</v>
          </cell>
          <cell r="I18">
            <v>8159.9720291004933</v>
          </cell>
          <cell r="J18">
            <v>3804</v>
          </cell>
          <cell r="K18">
            <v>2016</v>
          </cell>
          <cell r="L18">
            <v>0</v>
          </cell>
          <cell r="M18">
            <v>0.05</v>
          </cell>
          <cell r="N18" t="str">
            <v>Academic</v>
          </cell>
          <cell r="O18" t="str">
            <v>Medium</v>
          </cell>
          <cell r="P18" t="str">
            <v>Medium</v>
          </cell>
          <cell r="Q18" t="str">
            <v>Small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95</v>
          </cell>
          <cell r="AC18">
            <v>0.03</v>
          </cell>
          <cell r="AD18">
            <v>918.58850212499976</v>
          </cell>
          <cell r="AE18">
            <v>5000</v>
          </cell>
          <cell r="AF18">
            <v>109588</v>
          </cell>
          <cell r="AG18">
            <v>8159.9720291004933</v>
          </cell>
          <cell r="AH18">
            <v>1</v>
          </cell>
          <cell r="AI18">
            <v>30</v>
          </cell>
          <cell r="AJ18">
            <v>123396</v>
          </cell>
          <cell r="AK18">
            <v>0.55000000000000004</v>
          </cell>
          <cell r="AL18">
            <v>52751.789999999994</v>
          </cell>
          <cell r="AM18">
            <v>0.57250000000000001</v>
          </cell>
          <cell r="AN18">
            <v>1916</v>
          </cell>
          <cell r="AO18">
            <v>184</v>
          </cell>
          <cell r="AP18">
            <v>0.03</v>
          </cell>
          <cell r="AQ18">
            <v>918.58850212499976</v>
          </cell>
          <cell r="AR18">
            <v>0</v>
          </cell>
          <cell r="AS18">
            <v>0</v>
          </cell>
          <cell r="AT18">
            <v>5</v>
          </cell>
          <cell r="AU18">
            <v>23655</v>
          </cell>
          <cell r="AV18">
            <v>10644.749999999998</v>
          </cell>
          <cell r="AW18">
            <v>0</v>
          </cell>
          <cell r="AX18" t="str">
            <v>N</v>
          </cell>
          <cell r="AY18">
            <v>1418</v>
          </cell>
          <cell r="AZ18">
            <v>638.09999999999991</v>
          </cell>
          <cell r="BA18">
            <v>0</v>
          </cell>
          <cell r="BB18" t="str">
            <v>N</v>
          </cell>
          <cell r="BC18">
            <v>0</v>
          </cell>
          <cell r="BD18" t="str">
            <v>N</v>
          </cell>
          <cell r="BE18">
            <v>0</v>
          </cell>
          <cell r="BF18">
            <v>0</v>
          </cell>
          <cell r="BG18">
            <v>0</v>
          </cell>
          <cell r="BH18">
            <v>1758.3929999999998</v>
          </cell>
          <cell r="BI18">
            <v>9.6693526539473655</v>
          </cell>
          <cell r="BJ18">
            <v>52.631578947368418</v>
          </cell>
        </row>
        <row r="19">
          <cell r="A19">
            <v>2000006487</v>
          </cell>
          <cell r="B19">
            <v>122414.33359999998</v>
          </cell>
          <cell r="C19">
            <v>2016</v>
          </cell>
          <cell r="D19">
            <v>0</v>
          </cell>
          <cell r="E19" t="str">
            <v>Y</v>
          </cell>
          <cell r="F19" t="str">
            <v>Y</v>
          </cell>
          <cell r="G19" t="str">
            <v>Y</v>
          </cell>
          <cell r="H19">
            <v>100843.16124954616</v>
          </cell>
          <cell r="I19">
            <v>95053.991904576222</v>
          </cell>
          <cell r="J19">
            <v>4414</v>
          </cell>
          <cell r="K19">
            <v>2016</v>
          </cell>
          <cell r="L19">
            <v>0</v>
          </cell>
          <cell r="M19">
            <v>0.22500000000000001</v>
          </cell>
          <cell r="N19" t="str">
            <v>Academic</v>
          </cell>
          <cell r="O19" t="str">
            <v>Large</v>
          </cell>
          <cell r="P19" t="str">
            <v>Custom 1</v>
          </cell>
          <cell r="Q19" t="str">
            <v>Small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21977.327434342347</v>
          </cell>
          <cell r="AA19">
            <v>13</v>
          </cell>
          <cell r="AB19">
            <v>82</v>
          </cell>
          <cell r="AC19">
            <v>0.03</v>
          </cell>
          <cell r="AD19">
            <v>4331.7498310302699</v>
          </cell>
          <cell r="AE19">
            <v>10000</v>
          </cell>
          <cell r="AF19">
            <v>94879</v>
          </cell>
          <cell r="AG19">
            <v>71040.705727310618</v>
          </cell>
          <cell r="AH19">
            <v>16</v>
          </cell>
          <cell r="AI19">
            <v>15</v>
          </cell>
          <cell r="AJ19">
            <v>81015</v>
          </cell>
          <cell r="AK19">
            <v>0.4</v>
          </cell>
          <cell r="AL19">
            <v>37671.974999999999</v>
          </cell>
          <cell r="AM19">
            <v>0.53500000000000003</v>
          </cell>
          <cell r="AN19">
            <v>1916</v>
          </cell>
          <cell r="AO19">
            <v>184</v>
          </cell>
          <cell r="AP19">
            <v>0.03</v>
          </cell>
          <cell r="AQ19">
            <v>4331.7498310302699</v>
          </cell>
          <cell r="AR19">
            <v>0</v>
          </cell>
          <cell r="AS19">
            <v>0</v>
          </cell>
          <cell r="AT19">
            <v>5</v>
          </cell>
          <cell r="AU19">
            <v>33080</v>
          </cell>
          <cell r="AV19">
            <v>19848</v>
          </cell>
          <cell r="AW19">
            <v>2035.9587429232279</v>
          </cell>
          <cell r="AX19" t="str">
            <v>Y</v>
          </cell>
          <cell r="AY19">
            <v>0</v>
          </cell>
          <cell r="AZ19">
            <v>0</v>
          </cell>
          <cell r="BA19">
            <v>0</v>
          </cell>
          <cell r="BB19" t="str">
            <v>N</v>
          </cell>
          <cell r="BC19">
            <v>0</v>
          </cell>
          <cell r="BD19" t="str">
            <v>N</v>
          </cell>
          <cell r="BE19">
            <v>0</v>
          </cell>
          <cell r="BF19">
            <v>0</v>
          </cell>
          <cell r="BG19">
            <v>5789.1693449699451</v>
          </cell>
          <cell r="BH19">
            <v>2511.4649999999997</v>
          </cell>
          <cell r="BI19">
            <v>52.826217451588654</v>
          </cell>
          <cell r="BJ19">
            <v>121.95121951219512</v>
          </cell>
        </row>
        <row r="20">
          <cell r="A20">
            <v>2000321682</v>
          </cell>
          <cell r="B20">
            <v>168060.67359999998</v>
          </cell>
          <cell r="C20">
            <v>2016</v>
          </cell>
          <cell r="D20">
            <v>0</v>
          </cell>
          <cell r="E20" t="str">
            <v>Y</v>
          </cell>
          <cell r="F20" t="str">
            <v>Y</v>
          </cell>
          <cell r="G20" t="str">
            <v>Y</v>
          </cell>
          <cell r="H20">
            <v>98464.290036711813</v>
          </cell>
          <cell r="I20">
            <v>90996.866721353363</v>
          </cell>
          <cell r="J20">
            <v>4498</v>
          </cell>
          <cell r="K20">
            <v>2016</v>
          </cell>
          <cell r="L20">
            <v>0</v>
          </cell>
          <cell r="M20">
            <v>0.2</v>
          </cell>
          <cell r="N20" t="str">
            <v>Academic</v>
          </cell>
          <cell r="O20" t="str">
            <v>Custom 2</v>
          </cell>
          <cell r="P20" t="str">
            <v>Custom 1</v>
          </cell>
          <cell r="Q20" t="str">
            <v>Small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21147.613732635855</v>
          </cell>
          <cell r="AA20">
            <v>18</v>
          </cell>
          <cell r="AB20">
            <v>77</v>
          </cell>
          <cell r="AC20">
            <v>0.03</v>
          </cell>
          <cell r="AD20">
            <v>5676.2486199790746</v>
          </cell>
          <cell r="AE20">
            <v>10000</v>
          </cell>
          <cell r="AF20">
            <v>97527</v>
          </cell>
          <cell r="AG20">
            <v>65332.221669378596</v>
          </cell>
          <cell r="AH20">
            <v>14</v>
          </cell>
          <cell r="AI20">
            <v>17</v>
          </cell>
          <cell r="AJ20">
            <v>98297</v>
          </cell>
          <cell r="AK20">
            <v>0.4</v>
          </cell>
          <cell r="AL20">
            <v>47182.560000000005</v>
          </cell>
          <cell r="AM20">
            <v>0.51999999999999991</v>
          </cell>
          <cell r="AN20">
            <v>1916</v>
          </cell>
          <cell r="AO20">
            <v>184</v>
          </cell>
          <cell r="AP20">
            <v>0.03</v>
          </cell>
          <cell r="AQ20">
            <v>5676.2486199790746</v>
          </cell>
          <cell r="AR20">
            <v>0</v>
          </cell>
          <cell r="AS20">
            <v>0</v>
          </cell>
          <cell r="AT20">
            <v>5</v>
          </cell>
          <cell r="AU20">
            <v>33080</v>
          </cell>
          <cell r="AV20">
            <v>19848</v>
          </cell>
          <cell r="AW20">
            <v>0</v>
          </cell>
          <cell r="AX20" t="str">
            <v>N</v>
          </cell>
          <cell r="AY20">
            <v>3545</v>
          </cell>
          <cell r="AZ20">
            <v>2127</v>
          </cell>
          <cell r="BA20">
            <v>4517.0313193389184</v>
          </cell>
          <cell r="BB20" t="str">
            <v>Y</v>
          </cell>
          <cell r="BC20">
            <v>0</v>
          </cell>
          <cell r="BD20" t="str">
            <v>N</v>
          </cell>
          <cell r="BE20">
            <v>0</v>
          </cell>
          <cell r="BF20">
            <v>0</v>
          </cell>
          <cell r="BG20">
            <v>7467.4233153584437</v>
          </cell>
          <cell r="BH20">
            <v>2775.4447058823534</v>
          </cell>
          <cell r="BI20">
            <v>73.717514545182794</v>
          </cell>
          <cell r="BJ20">
            <v>129.87012987012986</v>
          </cell>
        </row>
        <row r="21">
          <cell r="A21">
            <v>2000006524</v>
          </cell>
          <cell r="B21">
            <v>108836.5434</v>
          </cell>
          <cell r="C21">
            <v>2016</v>
          </cell>
          <cell r="D21">
            <v>0</v>
          </cell>
          <cell r="E21" t="str">
            <v>Y</v>
          </cell>
          <cell r="F21" t="str">
            <v>Y</v>
          </cell>
          <cell r="G21" t="str">
            <v>Y</v>
          </cell>
          <cell r="H21">
            <v>60460.175087072879</v>
          </cell>
          <cell r="I21">
            <v>54182.85975552359</v>
          </cell>
          <cell r="J21">
            <v>4789</v>
          </cell>
          <cell r="K21">
            <v>2016</v>
          </cell>
          <cell r="L21">
            <v>0</v>
          </cell>
          <cell r="M21">
            <v>0.2</v>
          </cell>
          <cell r="N21" t="str">
            <v>Academic</v>
          </cell>
          <cell r="O21" t="str">
            <v>Large</v>
          </cell>
          <cell r="P21" t="str">
            <v>Custom 1</v>
          </cell>
          <cell r="Q21" t="str">
            <v>Small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12233.234269730914</v>
          </cell>
          <cell r="AA21">
            <v>11</v>
          </cell>
          <cell r="AB21">
            <v>84</v>
          </cell>
          <cell r="AC21">
            <v>0.03</v>
          </cell>
          <cell r="AD21">
            <v>3632.0933300919273</v>
          </cell>
          <cell r="AE21">
            <v>10000</v>
          </cell>
          <cell r="AF21">
            <v>106961</v>
          </cell>
          <cell r="AG21">
            <v>41949.625485792676</v>
          </cell>
          <cell r="AH21">
            <v>9</v>
          </cell>
          <cell r="AI21">
            <v>22</v>
          </cell>
          <cell r="AJ21">
            <v>125981</v>
          </cell>
          <cell r="AK21">
            <v>0.5</v>
          </cell>
          <cell r="AL21">
            <v>50392.4</v>
          </cell>
          <cell r="AM21">
            <v>0.60000000000000009</v>
          </cell>
          <cell r="AN21">
            <v>1916</v>
          </cell>
          <cell r="AO21">
            <v>184</v>
          </cell>
          <cell r="AP21">
            <v>0.03</v>
          </cell>
          <cell r="AQ21">
            <v>3632.0933300919273</v>
          </cell>
          <cell r="AR21">
            <v>0</v>
          </cell>
          <cell r="AS21">
            <v>0</v>
          </cell>
          <cell r="AT21">
            <v>5</v>
          </cell>
          <cell r="AU21">
            <v>33080</v>
          </cell>
          <cell r="AV21">
            <v>16540</v>
          </cell>
          <cell r="AW21">
            <v>0</v>
          </cell>
          <cell r="AX21" t="str">
            <v>N</v>
          </cell>
          <cell r="AY21">
            <v>1891</v>
          </cell>
          <cell r="AZ21">
            <v>945.5</v>
          </cell>
          <cell r="BA21">
            <v>0</v>
          </cell>
          <cell r="BB21" t="str">
            <v>N</v>
          </cell>
          <cell r="BC21">
            <v>0</v>
          </cell>
          <cell r="BD21" t="str">
            <v>N</v>
          </cell>
          <cell r="BE21">
            <v>0</v>
          </cell>
          <cell r="BF21">
            <v>48411.172222745183</v>
          </cell>
          <cell r="BG21">
            <v>6277.3153315492918</v>
          </cell>
          <cell r="BH21">
            <v>2290.5636363636363</v>
          </cell>
          <cell r="BI21">
            <v>43.239206310618179</v>
          </cell>
          <cell r="BJ21">
            <v>119.04761904761905</v>
          </cell>
        </row>
        <row r="22">
          <cell r="A22">
            <v>2000378021</v>
          </cell>
          <cell r="B22">
            <v>335053.39399999997</v>
          </cell>
          <cell r="C22">
            <v>2016</v>
          </cell>
          <cell r="D22">
            <v>0</v>
          </cell>
          <cell r="E22" t="str">
            <v>Y</v>
          </cell>
          <cell r="F22" t="str">
            <v>Y</v>
          </cell>
          <cell r="G22" t="str">
            <v>Y</v>
          </cell>
          <cell r="H22">
            <v>166422.81779917431</v>
          </cell>
          <cell r="I22">
            <v>155897.42210507914</v>
          </cell>
          <cell r="J22">
            <v>4948</v>
          </cell>
          <cell r="K22">
            <v>2016</v>
          </cell>
          <cell r="L22">
            <v>0</v>
          </cell>
          <cell r="M22">
            <v>0.27500000000000002</v>
          </cell>
          <cell r="N22" t="str">
            <v>Academic</v>
          </cell>
          <cell r="O22" t="str">
            <v>Custom 1</v>
          </cell>
          <cell r="P22" t="str">
            <v>Custom 1</v>
          </cell>
          <cell r="Q22" t="str">
            <v>Small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38922.58246708713</v>
          </cell>
          <cell r="AA22">
            <v>26</v>
          </cell>
          <cell r="AB22">
            <v>69</v>
          </cell>
          <cell r="AC22">
            <v>2.2499999999999999E-2</v>
          </cell>
          <cell r="AD22">
            <v>8414.4594705094605</v>
          </cell>
          <cell r="AE22">
            <v>10000</v>
          </cell>
          <cell r="AF22">
            <v>71168</v>
          </cell>
          <cell r="AG22">
            <v>101354.16806745292</v>
          </cell>
          <cell r="AH22">
            <v>27</v>
          </cell>
          <cell r="AI22">
            <v>4</v>
          </cell>
          <cell r="AJ22">
            <v>21264</v>
          </cell>
          <cell r="AK22">
            <v>0.35</v>
          </cell>
          <cell r="AL22">
            <v>10020.66</v>
          </cell>
          <cell r="AM22">
            <v>0.52875000000000005</v>
          </cell>
          <cell r="AN22">
            <v>1916</v>
          </cell>
          <cell r="AO22">
            <v>184</v>
          </cell>
          <cell r="AP22">
            <v>0.03</v>
          </cell>
          <cell r="AQ22">
            <v>11219.279294012613</v>
          </cell>
          <cell r="AR22">
            <v>4379.8663313744737</v>
          </cell>
          <cell r="AS22">
            <v>1</v>
          </cell>
          <cell r="AT22">
            <v>4</v>
          </cell>
          <cell r="AU22">
            <v>26118</v>
          </cell>
          <cell r="AV22">
            <v>16976.7</v>
          </cell>
          <cell r="AW22">
            <v>3053.9381143848418</v>
          </cell>
          <cell r="AX22" t="str">
            <v>Y</v>
          </cell>
          <cell r="AY22">
            <v>0</v>
          </cell>
          <cell r="AZ22">
            <v>0</v>
          </cell>
          <cell r="BA22">
            <v>4093.4335623898983</v>
          </cell>
          <cell r="BB22" t="str">
            <v>Y</v>
          </cell>
          <cell r="BC22">
            <v>4093.4335623898983</v>
          </cell>
          <cell r="BD22" t="str">
            <v>Y</v>
          </cell>
          <cell r="BE22">
            <v>0</v>
          </cell>
          <cell r="BF22">
            <v>24205.586111372591</v>
          </cell>
          <cell r="BG22">
            <v>10525.395694095181</v>
          </cell>
          <cell r="BH22">
            <v>2505.165</v>
          </cell>
          <cell r="BI22">
            <v>121.94868797839798</v>
          </cell>
          <cell r="BJ22">
            <v>144.92753623188406</v>
          </cell>
        </row>
        <row r="23">
          <cell r="A23">
            <v>2000184323</v>
          </cell>
          <cell r="B23">
            <v>59526.538268249991</v>
          </cell>
          <cell r="C23">
            <v>2016</v>
          </cell>
          <cell r="D23">
            <v>0</v>
          </cell>
          <cell r="E23" t="str">
            <v>Y</v>
          </cell>
          <cell r="F23" t="str">
            <v>Y</v>
          </cell>
          <cell r="G23" t="str">
            <v>Y</v>
          </cell>
          <cell r="H23">
            <v>5957.2636929655873</v>
          </cell>
          <cell r="I23">
            <v>5957.2636929655873</v>
          </cell>
          <cell r="J23">
            <v>8511</v>
          </cell>
          <cell r="K23">
            <v>2016</v>
          </cell>
          <cell r="L23">
            <v>0</v>
          </cell>
          <cell r="M23">
            <v>0.05</v>
          </cell>
          <cell r="N23" t="str">
            <v>Government</v>
          </cell>
          <cell r="O23" t="str">
            <v>Medium</v>
          </cell>
          <cell r="P23" t="str">
            <v>Medium</v>
          </cell>
          <cell r="Q23" t="str">
            <v>Medium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95</v>
          </cell>
          <cell r="AC23">
            <v>0.03</v>
          </cell>
          <cell r="AD23">
            <v>1785.7961480474996</v>
          </cell>
          <cell r="AE23">
            <v>5000</v>
          </cell>
          <cell r="AF23">
            <v>108919</v>
          </cell>
          <cell r="AG23">
            <v>5957.2636929655873</v>
          </cell>
          <cell r="AH23">
            <v>1</v>
          </cell>
          <cell r="AI23">
            <v>30</v>
          </cell>
          <cell r="AJ23">
            <v>120358</v>
          </cell>
          <cell r="AK23">
            <v>0.55000000000000004</v>
          </cell>
          <cell r="AL23">
            <v>51453.044999999991</v>
          </cell>
          <cell r="AM23">
            <v>0.57250000000000012</v>
          </cell>
          <cell r="AN23">
            <v>1916</v>
          </cell>
          <cell r="AO23">
            <v>184</v>
          </cell>
          <cell r="AP23">
            <v>0.03</v>
          </cell>
          <cell r="AQ23">
            <v>1785.7961480474996</v>
          </cell>
          <cell r="AR23">
            <v>0</v>
          </cell>
          <cell r="AS23">
            <v>0</v>
          </cell>
          <cell r="AT23">
            <v>5</v>
          </cell>
          <cell r="AU23">
            <v>22245</v>
          </cell>
          <cell r="AV23">
            <v>10010.249999999998</v>
          </cell>
          <cell r="AW23">
            <v>0</v>
          </cell>
          <cell r="AX23" t="str">
            <v>N</v>
          </cell>
          <cell r="AY23">
            <v>1418</v>
          </cell>
          <cell r="AZ23">
            <v>638.09999999999991</v>
          </cell>
          <cell r="BA23">
            <v>0</v>
          </cell>
          <cell r="BB23" t="str">
            <v>N</v>
          </cell>
          <cell r="BC23">
            <v>0</v>
          </cell>
          <cell r="BD23" t="str">
            <v>N</v>
          </cell>
          <cell r="BE23">
            <v>0</v>
          </cell>
          <cell r="BF23">
            <v>0</v>
          </cell>
          <cell r="BG23">
            <v>0</v>
          </cell>
          <cell r="BH23">
            <v>1715.1014999999998</v>
          </cell>
          <cell r="BI23">
            <v>18.79785418997368</v>
          </cell>
          <cell r="BJ23">
            <v>52.631578947368418</v>
          </cell>
        </row>
        <row r="24">
          <cell r="A24">
            <v>1000858014</v>
          </cell>
          <cell r="B24">
            <v>26099.977875</v>
          </cell>
          <cell r="C24">
            <v>2016</v>
          </cell>
          <cell r="D24">
            <v>0</v>
          </cell>
          <cell r="E24" t="str">
            <v>Y</v>
          </cell>
          <cell r="F24" t="str">
            <v>Y</v>
          </cell>
          <cell r="G24" t="str">
            <v>Y</v>
          </cell>
          <cell r="H24">
            <v>37264.499818458098</v>
          </cell>
          <cell r="I24">
            <v>34443.204281699225</v>
          </cell>
          <cell r="J24">
            <v>4979</v>
          </cell>
          <cell r="K24">
            <v>2016</v>
          </cell>
          <cell r="L24">
            <v>0</v>
          </cell>
          <cell r="M24">
            <v>0.2</v>
          </cell>
          <cell r="N24" t="str">
            <v>Academic</v>
          </cell>
          <cell r="O24" t="str">
            <v>Medium</v>
          </cell>
          <cell r="P24" t="str">
            <v>Small</v>
          </cell>
          <cell r="Q24" t="str">
            <v>Small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2526.7942390705057</v>
          </cell>
          <cell r="AA24">
            <v>3</v>
          </cell>
          <cell r="AB24">
            <v>92</v>
          </cell>
          <cell r="AC24">
            <v>0.03</v>
          </cell>
          <cell r="AD24">
            <v>858.80316342211518</v>
          </cell>
          <cell r="AE24">
            <v>2500</v>
          </cell>
          <cell r="AF24">
            <v>99997</v>
          </cell>
          <cell r="AG24">
            <v>22594.569880182346</v>
          </cell>
          <cell r="AH24">
            <v>8</v>
          </cell>
          <cell r="AI24">
            <v>23</v>
          </cell>
          <cell r="AJ24">
            <v>70920</v>
          </cell>
          <cell r="AK24">
            <v>0.6</v>
          </cell>
          <cell r="AL24">
            <v>22694.400000000001</v>
          </cell>
          <cell r="AM24">
            <v>0.67999999999999994</v>
          </cell>
          <cell r="AN24">
            <v>1916</v>
          </cell>
          <cell r="AO24">
            <v>184</v>
          </cell>
          <cell r="AP24">
            <v>0.03</v>
          </cell>
          <cell r="AQ24">
            <v>858.80316342211518</v>
          </cell>
          <cell r="AR24">
            <v>7794.1987278619745</v>
          </cell>
          <cell r="AS24">
            <v>3</v>
          </cell>
          <cell r="AT24">
            <v>2</v>
          </cell>
          <cell r="AU24">
            <v>6556</v>
          </cell>
          <cell r="AV24">
            <v>2622.4</v>
          </cell>
          <cell r="AW24">
            <v>1527.6414345844034</v>
          </cell>
          <cell r="AX24" t="str">
            <v>Y</v>
          </cell>
          <cell r="AY24">
            <v>0</v>
          </cell>
          <cell r="AZ24">
            <v>0</v>
          </cell>
          <cell r="BA24">
            <v>0</v>
          </cell>
          <cell r="BB24" t="str">
            <v>N</v>
          </cell>
          <cell r="BC24">
            <v>0</v>
          </cell>
          <cell r="BD24" t="str">
            <v>N</v>
          </cell>
          <cell r="BE24">
            <v>0</v>
          </cell>
          <cell r="BF24">
            <v>0</v>
          </cell>
          <cell r="BG24">
            <v>2821.295536758872</v>
          </cell>
          <cell r="BH24">
            <v>986.71304347826094</v>
          </cell>
          <cell r="BI24">
            <v>9.3348169937186434</v>
          </cell>
          <cell r="BJ24">
            <v>27.173913043478262</v>
          </cell>
        </row>
        <row r="25">
          <cell r="A25">
            <v>3000193091</v>
          </cell>
          <cell r="B25">
            <v>231694.03399999999</v>
          </cell>
          <cell r="C25">
            <v>2016</v>
          </cell>
          <cell r="D25">
            <v>0</v>
          </cell>
          <cell r="E25" t="str">
            <v>Y</v>
          </cell>
          <cell r="F25" t="str">
            <v>Y</v>
          </cell>
          <cell r="G25" t="str">
            <v>Y</v>
          </cell>
          <cell r="H25">
            <v>127853.90584027003</v>
          </cell>
          <cell r="I25">
            <v>118931.4578486613</v>
          </cell>
          <cell r="J25">
            <v>5025</v>
          </cell>
          <cell r="K25">
            <v>2016</v>
          </cell>
          <cell r="L25">
            <v>0</v>
          </cell>
          <cell r="M25">
            <v>0.27500000000000002</v>
          </cell>
          <cell r="N25" t="str">
            <v>Academic</v>
          </cell>
          <cell r="O25" t="str">
            <v>Custom 1</v>
          </cell>
          <cell r="P25" t="str">
            <v>Large</v>
          </cell>
          <cell r="Q25" t="str">
            <v>Small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27844.492556782268</v>
          </cell>
          <cell r="AA25">
            <v>20</v>
          </cell>
          <cell r="AB25">
            <v>75</v>
          </cell>
          <cell r="AC25">
            <v>0.03</v>
          </cell>
          <cell r="AD25">
            <v>7786.1557967034669</v>
          </cell>
          <cell r="AE25">
            <v>7786.1557967034669</v>
          </cell>
          <cell r="AF25">
            <v>80285</v>
          </cell>
          <cell r="AG25">
            <v>80989.201619084779</v>
          </cell>
          <cell r="AH25">
            <v>23</v>
          </cell>
          <cell r="AI25">
            <v>8</v>
          </cell>
          <cell r="AJ25">
            <v>36466</v>
          </cell>
          <cell r="AK25">
            <v>0.35</v>
          </cell>
          <cell r="AL25">
            <v>17184.602500000001</v>
          </cell>
          <cell r="AM25">
            <v>0.52874999999999994</v>
          </cell>
          <cell r="AN25">
            <v>1916</v>
          </cell>
          <cell r="AO25">
            <v>184</v>
          </cell>
          <cell r="AP25">
            <v>0.03</v>
          </cell>
          <cell r="AQ25">
            <v>7786.1557967034669</v>
          </cell>
          <cell r="AR25">
            <v>0</v>
          </cell>
          <cell r="AS25">
            <v>0</v>
          </cell>
          <cell r="AT25">
            <v>5</v>
          </cell>
          <cell r="AU25">
            <v>28457</v>
          </cell>
          <cell r="AV25">
            <v>18497.05</v>
          </cell>
          <cell r="AW25">
            <v>3053.9381143848418</v>
          </cell>
          <cell r="AX25" t="str">
            <v>Y</v>
          </cell>
          <cell r="AY25">
            <v>0</v>
          </cell>
          <cell r="AZ25">
            <v>0</v>
          </cell>
          <cell r="BA25">
            <v>3521.912779204712</v>
          </cell>
          <cell r="BB25" t="str">
            <v>Y</v>
          </cell>
          <cell r="BC25">
            <v>3521.912779204712</v>
          </cell>
          <cell r="BD25" t="str">
            <v>Y</v>
          </cell>
          <cell r="BE25">
            <v>0</v>
          </cell>
          <cell r="BF25">
            <v>0</v>
          </cell>
          <cell r="BG25">
            <v>8922.4479916087312</v>
          </cell>
          <cell r="BH25">
            <v>2148.0753125000001</v>
          </cell>
          <cell r="BI25">
            <v>103.81541062271289</v>
          </cell>
          <cell r="BJ25">
            <v>103.81541062271289</v>
          </cell>
        </row>
        <row r="26">
          <cell r="A26">
            <v>2000002851</v>
          </cell>
          <cell r="B26">
            <v>215368.95679999999</v>
          </cell>
          <cell r="C26">
            <v>2016</v>
          </cell>
          <cell r="D26">
            <v>0</v>
          </cell>
          <cell r="E26" t="str">
            <v>Y</v>
          </cell>
          <cell r="F26" t="str">
            <v>Y</v>
          </cell>
          <cell r="G26" t="str">
            <v>Y</v>
          </cell>
          <cell r="H26">
            <v>102435.35091376086</v>
          </cell>
          <cell r="I26">
            <v>95692.750426959625</v>
          </cell>
          <cell r="J26">
            <v>5054</v>
          </cell>
          <cell r="K26">
            <v>2016</v>
          </cell>
          <cell r="L26">
            <v>0</v>
          </cell>
          <cell r="M26">
            <v>0.27500000000000002</v>
          </cell>
          <cell r="N26" t="str">
            <v>Academic</v>
          </cell>
          <cell r="O26" t="str">
            <v>Large</v>
          </cell>
          <cell r="P26" t="str">
            <v>Large</v>
          </cell>
          <cell r="Q26" t="str">
            <v>Small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13560.507241504512</v>
          </cell>
          <cell r="AA26">
            <v>16</v>
          </cell>
          <cell r="AB26">
            <v>79</v>
          </cell>
          <cell r="AC26">
            <v>0.03</v>
          </cell>
          <cell r="AD26">
            <v>6867.8839212451339</v>
          </cell>
          <cell r="AE26">
            <v>7500</v>
          </cell>
          <cell r="AF26">
            <v>99312</v>
          </cell>
          <cell r="AG26">
            <v>67162.432930355149</v>
          </cell>
          <cell r="AH26">
            <v>19</v>
          </cell>
          <cell r="AI26">
            <v>12</v>
          </cell>
          <cell r="AJ26">
            <v>55941</v>
          </cell>
          <cell r="AK26">
            <v>0.4</v>
          </cell>
          <cell r="AL26">
            <v>24334.334999999999</v>
          </cell>
          <cell r="AM26">
            <v>0.56500000000000006</v>
          </cell>
          <cell r="AN26">
            <v>1916</v>
          </cell>
          <cell r="AO26">
            <v>184</v>
          </cell>
          <cell r="AP26">
            <v>0.03</v>
          </cell>
          <cell r="AQ26">
            <v>6867.8839212451339</v>
          </cell>
          <cell r="AR26">
            <v>7925.9846966905588</v>
          </cell>
          <cell r="AS26">
            <v>2</v>
          </cell>
          <cell r="AT26">
            <v>3</v>
          </cell>
          <cell r="AU26">
            <v>16479</v>
          </cell>
          <cell r="AV26">
            <v>9887.4</v>
          </cell>
          <cell r="AW26">
            <v>0</v>
          </cell>
          <cell r="AX26" t="str">
            <v>N</v>
          </cell>
          <cell r="AY26">
            <v>1891</v>
          </cell>
          <cell r="AZ26">
            <v>1134.5999999999999</v>
          </cell>
          <cell r="BA26">
            <v>3521.912779204712</v>
          </cell>
          <cell r="BB26" t="str">
            <v>Y</v>
          </cell>
          <cell r="BC26">
            <v>3521.912779204712</v>
          </cell>
          <cell r="BD26" t="str">
            <v>Y</v>
          </cell>
          <cell r="BE26">
            <v>0</v>
          </cell>
          <cell r="BF26">
            <v>0</v>
          </cell>
          <cell r="BG26">
            <v>6742.6004868012315</v>
          </cell>
          <cell r="BH26">
            <v>2027.8612499999999</v>
          </cell>
          <cell r="BI26">
            <v>86.93523950943208</v>
          </cell>
          <cell r="BJ26">
            <v>94.936708860759495</v>
          </cell>
        </row>
        <row r="27">
          <cell r="A27">
            <v>2000017621</v>
          </cell>
          <cell r="B27">
            <v>350757.92039999994</v>
          </cell>
          <cell r="C27">
            <v>2016</v>
          </cell>
          <cell r="D27">
            <v>0</v>
          </cell>
          <cell r="E27" t="str">
            <v>Y</v>
          </cell>
          <cell r="F27" t="str">
            <v>Y</v>
          </cell>
          <cell r="G27" t="str">
            <v>Y</v>
          </cell>
          <cell r="H27">
            <v>257883.62492099567</v>
          </cell>
          <cell r="I27">
            <v>244500.62531097457</v>
          </cell>
          <cell r="J27">
            <v>5130</v>
          </cell>
          <cell r="K27">
            <v>2016</v>
          </cell>
          <cell r="L27">
            <v>0</v>
          </cell>
          <cell r="M27">
            <v>0.32500000000000001</v>
          </cell>
          <cell r="N27" t="str">
            <v>Academic</v>
          </cell>
          <cell r="O27" t="str">
            <v>Custom 2</v>
          </cell>
          <cell r="P27" t="str">
            <v>Custom 2</v>
          </cell>
          <cell r="Q27" t="str">
            <v>Small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47966.058389252721</v>
          </cell>
          <cell r="AA27">
            <v>31</v>
          </cell>
          <cell r="AB27">
            <v>64</v>
          </cell>
          <cell r="AC27">
            <v>2.2499999999999999E-2</v>
          </cell>
          <cell r="AD27">
            <v>8971.2895227581848</v>
          </cell>
          <cell r="AE27">
            <v>10000</v>
          </cell>
          <cell r="AF27">
            <v>66505</v>
          </cell>
          <cell r="AG27">
            <v>154360.36738700699</v>
          </cell>
          <cell r="AH27">
            <v>31</v>
          </cell>
          <cell r="AI27">
            <v>0</v>
          </cell>
          <cell r="AJ27">
            <v>0</v>
          </cell>
          <cell r="AK27">
            <v>0.35</v>
          </cell>
          <cell r="AL27">
            <v>0</v>
          </cell>
          <cell r="AM27">
            <v>0</v>
          </cell>
          <cell r="AN27">
            <v>1916</v>
          </cell>
          <cell r="AO27">
            <v>184</v>
          </cell>
          <cell r="AP27">
            <v>0.03</v>
          </cell>
          <cell r="AQ27">
            <v>11961.719363677581</v>
          </cell>
          <cell r="AR27">
            <v>27700.603794898001</v>
          </cell>
          <cell r="AS27">
            <v>5</v>
          </cell>
          <cell r="AT27">
            <v>0</v>
          </cell>
          <cell r="AU27">
            <v>0</v>
          </cell>
          <cell r="AV27">
            <v>0</v>
          </cell>
          <cell r="AW27">
            <v>3817.7588316770434</v>
          </cell>
          <cell r="AX27" t="str">
            <v>Y</v>
          </cell>
          <cell r="AY27">
            <v>0</v>
          </cell>
          <cell r="AZ27">
            <v>0</v>
          </cell>
          <cell r="BA27">
            <v>5327.9184540699007</v>
          </cell>
          <cell r="BB27" t="str">
            <v>Y</v>
          </cell>
          <cell r="BC27">
            <v>5327.9184540699007</v>
          </cell>
          <cell r="BD27" t="str">
            <v>Y</v>
          </cell>
          <cell r="BE27">
            <v>0</v>
          </cell>
          <cell r="BF27">
            <v>0</v>
          </cell>
          <cell r="BG27">
            <v>13382.999610021112</v>
          </cell>
          <cell r="BI27">
            <v>140.17639879309664</v>
          </cell>
          <cell r="BJ27">
            <v>156.25</v>
          </cell>
        </row>
        <row r="28">
          <cell r="A28">
            <v>2000631038</v>
          </cell>
          <cell r="B28">
            <v>132553.73559999999</v>
          </cell>
          <cell r="C28">
            <v>2016</v>
          </cell>
          <cell r="D28">
            <v>0</v>
          </cell>
          <cell r="E28" t="str">
            <v>Y</v>
          </cell>
          <cell r="F28" t="str">
            <v>Y</v>
          </cell>
          <cell r="G28" t="str">
            <v>Y</v>
          </cell>
          <cell r="H28">
            <v>75421.916813469055</v>
          </cell>
          <cell r="I28">
            <v>72259.05356158303</v>
          </cell>
          <cell r="J28">
            <v>5151</v>
          </cell>
          <cell r="K28">
            <v>2016</v>
          </cell>
          <cell r="L28">
            <v>0</v>
          </cell>
          <cell r="M28">
            <v>0.22500000000000001</v>
          </cell>
          <cell r="N28" t="str">
            <v>Academic</v>
          </cell>
          <cell r="O28" t="str">
            <v>Large</v>
          </cell>
          <cell r="P28" t="str">
            <v>Large</v>
          </cell>
          <cell r="Q28" t="str">
            <v>Small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5040.1409303013588</v>
          </cell>
          <cell r="AA28">
            <v>6</v>
          </cell>
          <cell r="AB28">
            <v>89</v>
          </cell>
          <cell r="AC28">
            <v>0.03</v>
          </cell>
          <cell r="AD28">
            <v>4127.8162959090405</v>
          </cell>
          <cell r="AE28">
            <v>7500</v>
          </cell>
          <cell r="AF28">
            <v>109850</v>
          </cell>
          <cell r="AG28">
            <v>43162.594300929217</v>
          </cell>
          <cell r="AH28">
            <v>11</v>
          </cell>
          <cell r="AI28">
            <v>20</v>
          </cell>
          <cell r="AJ28">
            <v>98087</v>
          </cell>
          <cell r="AK28">
            <v>0.4</v>
          </cell>
          <cell r="AL28">
            <v>45610.455000000002</v>
          </cell>
          <cell r="AM28">
            <v>0.53500000000000003</v>
          </cell>
          <cell r="AN28">
            <v>1916</v>
          </cell>
          <cell r="AO28">
            <v>184</v>
          </cell>
          <cell r="AP28">
            <v>0.03</v>
          </cell>
          <cell r="AQ28">
            <v>4127.8162959090405</v>
          </cell>
          <cell r="AR28">
            <v>14492.422306792356</v>
          </cell>
          <cell r="AS28">
            <v>4</v>
          </cell>
          <cell r="AT28">
            <v>1</v>
          </cell>
          <cell r="AU28">
            <v>5245</v>
          </cell>
          <cell r="AV28">
            <v>3147</v>
          </cell>
          <cell r="AW28">
            <v>2035.9587429232279</v>
          </cell>
          <cell r="AX28" t="str">
            <v>Y</v>
          </cell>
          <cell r="AY28">
            <v>0</v>
          </cell>
          <cell r="AZ28">
            <v>0</v>
          </cell>
          <cell r="BA28">
            <v>3763.9686403184378</v>
          </cell>
          <cell r="BB28" t="str">
            <v>Y</v>
          </cell>
          <cell r="BC28">
            <v>3763.9686403184378</v>
          </cell>
          <cell r="BD28" t="str">
            <v>Y</v>
          </cell>
          <cell r="BE28">
            <v>0</v>
          </cell>
          <cell r="BF28">
            <v>0</v>
          </cell>
          <cell r="BG28">
            <v>3162.8632518860181</v>
          </cell>
          <cell r="BH28">
            <v>2280.5227500000001</v>
          </cell>
          <cell r="BI28">
            <v>46.379958381000456</v>
          </cell>
          <cell r="BJ28">
            <v>84.269662921348313</v>
          </cell>
        </row>
        <row r="29">
          <cell r="A29">
            <v>3000122484</v>
          </cell>
          <cell r="B29">
            <v>71809.714349999995</v>
          </cell>
          <cell r="C29">
            <v>2016</v>
          </cell>
          <cell r="D29">
            <v>0</v>
          </cell>
          <cell r="E29" t="str">
            <v>Y</v>
          </cell>
          <cell r="F29" t="str">
            <v>Y</v>
          </cell>
          <cell r="G29" t="str">
            <v>Y</v>
          </cell>
          <cell r="H29">
            <v>14254.400710030524</v>
          </cell>
          <cell r="I29">
            <v>14254.400710030524</v>
          </cell>
          <cell r="J29">
            <v>18028</v>
          </cell>
          <cell r="K29">
            <v>2016</v>
          </cell>
          <cell r="L29">
            <v>0</v>
          </cell>
          <cell r="M29">
            <v>0.05</v>
          </cell>
          <cell r="N29" t="str">
            <v>Government</v>
          </cell>
          <cell r="O29" t="str">
            <v>Large</v>
          </cell>
          <cell r="P29" t="str">
            <v>Medium</v>
          </cell>
          <cell r="Q29" t="str">
            <v>Medium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95</v>
          </cell>
          <cell r="AC29">
            <v>0.03</v>
          </cell>
          <cell r="AD29">
            <v>2154.2914304999999</v>
          </cell>
          <cell r="AE29">
            <v>5000</v>
          </cell>
          <cell r="AF29">
            <v>108919</v>
          </cell>
          <cell r="AG29">
            <v>14254.400710030524</v>
          </cell>
          <cell r="AH29">
            <v>3</v>
          </cell>
          <cell r="AI29">
            <v>28</v>
          </cell>
          <cell r="AJ29">
            <v>110526</v>
          </cell>
          <cell r="AK29">
            <v>0.55000000000000004</v>
          </cell>
          <cell r="AL29">
            <v>47249.864999999991</v>
          </cell>
          <cell r="AM29">
            <v>0.57250000000000012</v>
          </cell>
          <cell r="AN29">
            <v>1916</v>
          </cell>
          <cell r="AO29">
            <v>184</v>
          </cell>
          <cell r="AP29">
            <v>0.03</v>
          </cell>
          <cell r="AQ29">
            <v>2154.2914304999999</v>
          </cell>
          <cell r="AR29">
            <v>0</v>
          </cell>
          <cell r="AS29">
            <v>0</v>
          </cell>
          <cell r="AT29">
            <v>5</v>
          </cell>
          <cell r="AU29">
            <v>22245</v>
          </cell>
          <cell r="AV29">
            <v>10010.249999999998</v>
          </cell>
          <cell r="AW29">
            <v>0</v>
          </cell>
          <cell r="AX29" t="str">
            <v>N</v>
          </cell>
          <cell r="AY29">
            <v>1891</v>
          </cell>
          <cell r="AZ29">
            <v>850.94999999999993</v>
          </cell>
          <cell r="BA29">
            <v>0</v>
          </cell>
          <cell r="BB29" t="str">
            <v>N</v>
          </cell>
          <cell r="BC29">
            <v>0</v>
          </cell>
          <cell r="BD29" t="str">
            <v>N</v>
          </cell>
          <cell r="BE29">
            <v>0</v>
          </cell>
          <cell r="BF29">
            <v>0</v>
          </cell>
          <cell r="BG29">
            <v>0</v>
          </cell>
          <cell r="BH29">
            <v>1687.4951785714281</v>
          </cell>
          <cell r="BI29">
            <v>22.676751899999999</v>
          </cell>
          <cell r="BJ29">
            <v>52.631578947368418</v>
          </cell>
        </row>
        <row r="30">
          <cell r="A30">
            <v>3000173110</v>
          </cell>
          <cell r="B30">
            <v>44431.850317903118</v>
          </cell>
          <cell r="C30">
            <v>2016</v>
          </cell>
          <cell r="D30">
            <v>0</v>
          </cell>
          <cell r="E30" t="str">
            <v>Y</v>
          </cell>
          <cell r="F30" t="str">
            <v>N</v>
          </cell>
          <cell r="G30" t="str">
            <v>N</v>
          </cell>
          <cell r="H30">
            <v>51248.60481691164</v>
          </cell>
          <cell r="I30">
            <v>51248.60481691164</v>
          </cell>
          <cell r="J30">
            <v>26559</v>
          </cell>
          <cell r="K30">
            <v>2016</v>
          </cell>
          <cell r="L30">
            <v>0</v>
          </cell>
          <cell r="M30">
            <v>0.1</v>
          </cell>
          <cell r="N30" t="str">
            <v>Government</v>
          </cell>
          <cell r="O30" t="str">
            <v>Custom 4</v>
          </cell>
          <cell r="P30" t="str">
            <v>Custom 1</v>
          </cell>
          <cell r="Q30" t="str">
            <v>Custom 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1116.1464706910695</v>
          </cell>
          <cell r="AA30">
            <v>1</v>
          </cell>
          <cell r="AB30">
            <v>94</v>
          </cell>
          <cell r="AC30">
            <v>0.03</v>
          </cell>
          <cell r="AD30">
            <v>1366.4399036578257</v>
          </cell>
          <cell r="AE30">
            <v>10000</v>
          </cell>
          <cell r="AF30">
            <v>125865</v>
          </cell>
          <cell r="AG30">
            <v>40548.391000900985</v>
          </cell>
          <cell r="AH30">
            <v>5</v>
          </cell>
          <cell r="AI30">
            <v>26</v>
          </cell>
          <cell r="AJ30">
            <v>158701</v>
          </cell>
          <cell r="AK30">
            <v>0.5</v>
          </cell>
          <cell r="AL30">
            <v>71415.45</v>
          </cell>
          <cell r="AM30">
            <v>0.55000000000000004</v>
          </cell>
          <cell r="AN30">
            <v>1916</v>
          </cell>
          <cell r="AO30">
            <v>184</v>
          </cell>
          <cell r="AP30">
            <v>0.03</v>
          </cell>
          <cell r="AQ30">
            <v>1366.4399036578257</v>
          </cell>
          <cell r="AR30">
            <v>0</v>
          </cell>
          <cell r="AS30">
            <v>0</v>
          </cell>
          <cell r="AT30">
            <v>5</v>
          </cell>
          <cell r="AU30">
            <v>26237</v>
          </cell>
          <cell r="AV30">
            <v>13118.5</v>
          </cell>
          <cell r="AW30">
            <v>2545.6208060460176</v>
          </cell>
          <cell r="AX30" t="str">
            <v>Y</v>
          </cell>
          <cell r="AY30">
            <v>0</v>
          </cell>
          <cell r="AZ30">
            <v>0</v>
          </cell>
          <cell r="BA30">
            <v>0</v>
          </cell>
          <cell r="BB30" t="str">
            <v>N</v>
          </cell>
          <cell r="BC30">
            <v>7038.4465392735638</v>
          </cell>
          <cell r="BD30" t="str">
            <v>Y</v>
          </cell>
          <cell r="BE30">
            <v>0</v>
          </cell>
          <cell r="BF30">
            <v>0</v>
          </cell>
          <cell r="BG30">
            <v>0</v>
          </cell>
          <cell r="BH30">
            <v>2746.748076923077</v>
          </cell>
          <cell r="BI30">
            <v>14.536594719764103</v>
          </cell>
          <cell r="BJ30">
            <v>106.38297872340425</v>
          </cell>
        </row>
        <row r="31">
          <cell r="A31">
            <v>3000175303</v>
          </cell>
          <cell r="B31">
            <v>94568.630887499981</v>
          </cell>
          <cell r="C31">
            <v>2016</v>
          </cell>
          <cell r="D31">
            <v>0</v>
          </cell>
          <cell r="E31" t="str">
            <v>Y</v>
          </cell>
          <cell r="F31" t="str">
            <v>Y</v>
          </cell>
          <cell r="G31" t="str">
            <v>Y</v>
          </cell>
          <cell r="H31">
            <v>19309.333942955502</v>
          </cell>
          <cell r="I31">
            <v>19309.333942955502</v>
          </cell>
          <cell r="J31">
            <v>23513</v>
          </cell>
          <cell r="K31">
            <v>2016</v>
          </cell>
          <cell r="L31">
            <v>0</v>
          </cell>
          <cell r="M31">
            <v>0.1</v>
          </cell>
          <cell r="N31" t="str">
            <v>Government</v>
          </cell>
          <cell r="O31" t="str">
            <v>Large</v>
          </cell>
          <cell r="P31" t="str">
            <v>Large</v>
          </cell>
          <cell r="Q31" t="str">
            <v>Large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1979.4790419966919</v>
          </cell>
          <cell r="AA31">
            <v>2</v>
          </cell>
          <cell r="AB31">
            <v>93</v>
          </cell>
          <cell r="AC31">
            <v>0.03</v>
          </cell>
          <cell r="AD31">
            <v>2896.4432978848999</v>
          </cell>
          <cell r="AE31">
            <v>7500</v>
          </cell>
          <cell r="AF31">
            <v>118871</v>
          </cell>
          <cell r="AG31">
            <v>17329.85490095881</v>
          </cell>
          <cell r="AH31">
            <v>4</v>
          </cell>
          <cell r="AI31">
            <v>27</v>
          </cell>
          <cell r="AJ31">
            <v>124593</v>
          </cell>
          <cell r="AK31">
            <v>0.5</v>
          </cell>
          <cell r="AL31">
            <v>56066.85</v>
          </cell>
          <cell r="AM31">
            <v>0.54999999999999993</v>
          </cell>
          <cell r="AN31">
            <v>1916</v>
          </cell>
          <cell r="AO31">
            <v>184</v>
          </cell>
          <cell r="AP31">
            <v>0.03</v>
          </cell>
          <cell r="AQ31">
            <v>2896.4432978848999</v>
          </cell>
          <cell r="AR31">
            <v>0</v>
          </cell>
          <cell r="AS31">
            <v>0</v>
          </cell>
          <cell r="AT31">
            <v>5</v>
          </cell>
          <cell r="AU31">
            <v>23290</v>
          </cell>
          <cell r="AV31">
            <v>11645</v>
          </cell>
          <cell r="AW31">
            <v>0</v>
          </cell>
          <cell r="AX31" t="str">
            <v>N</v>
          </cell>
          <cell r="AY31">
            <v>1891</v>
          </cell>
          <cell r="AZ31">
            <v>945.5</v>
          </cell>
          <cell r="BA31">
            <v>0</v>
          </cell>
          <cell r="BB31" t="str">
            <v>N</v>
          </cell>
          <cell r="BC31">
            <v>0</v>
          </cell>
          <cell r="BD31" t="str">
            <v>N</v>
          </cell>
          <cell r="BE31">
            <v>0</v>
          </cell>
          <cell r="BF31">
            <v>0</v>
          </cell>
          <cell r="BG31">
            <v>0</v>
          </cell>
          <cell r="BH31">
            <v>2076.5499999999997</v>
          </cell>
          <cell r="BI31">
            <v>31.144551590160216</v>
          </cell>
          <cell r="BJ31">
            <v>80.645161290322577</v>
          </cell>
        </row>
        <row r="32">
          <cell r="A32">
            <v>2000356835</v>
          </cell>
          <cell r="B32">
            <v>144570.89894000001</v>
          </cell>
          <cell r="C32">
            <v>2016</v>
          </cell>
          <cell r="D32">
            <v>0</v>
          </cell>
          <cell r="E32" t="str">
            <v>Y</v>
          </cell>
          <cell r="F32" t="str">
            <v>Y</v>
          </cell>
          <cell r="G32" t="str">
            <v>Y</v>
          </cell>
          <cell r="H32">
            <v>136733.32167879189</v>
          </cell>
          <cell r="I32">
            <v>127482.75351989566</v>
          </cell>
          <cell r="J32">
            <v>5503</v>
          </cell>
          <cell r="K32">
            <v>2016</v>
          </cell>
          <cell r="L32">
            <v>0</v>
          </cell>
          <cell r="M32">
            <v>0.27500000000000002</v>
          </cell>
          <cell r="N32" t="str">
            <v>Academic</v>
          </cell>
          <cell r="O32" t="str">
            <v>Custom 2</v>
          </cell>
          <cell r="P32" t="str">
            <v>Custom 1</v>
          </cell>
          <cell r="Q32" t="str">
            <v>Small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22239.554617215552</v>
          </cell>
          <cell r="AA32">
            <v>14</v>
          </cell>
          <cell r="AB32">
            <v>81</v>
          </cell>
          <cell r="AC32">
            <v>0.03</v>
          </cell>
          <cell r="AD32">
            <v>5004.3136067164669</v>
          </cell>
          <cell r="AE32">
            <v>10000</v>
          </cell>
          <cell r="AF32">
            <v>93636</v>
          </cell>
          <cell r="AG32">
            <v>93238.572946223285</v>
          </cell>
          <cell r="AH32">
            <v>23</v>
          </cell>
          <cell r="AI32">
            <v>8</v>
          </cell>
          <cell r="AJ32">
            <v>44933</v>
          </cell>
          <cell r="AK32">
            <v>0.35</v>
          </cell>
          <cell r="AL32">
            <v>21174.67625</v>
          </cell>
          <cell r="AM32">
            <v>0.52874999999999994</v>
          </cell>
          <cell r="AN32">
            <v>1916</v>
          </cell>
          <cell r="AO32">
            <v>184</v>
          </cell>
          <cell r="AP32">
            <v>0.03</v>
          </cell>
          <cell r="AQ32">
            <v>5004.3136067164669</v>
          </cell>
          <cell r="AR32">
            <v>0</v>
          </cell>
          <cell r="AS32">
            <v>0</v>
          </cell>
          <cell r="AT32">
            <v>5</v>
          </cell>
          <cell r="AU32">
            <v>33080</v>
          </cell>
          <cell r="AV32">
            <v>21502</v>
          </cell>
          <cell r="AW32">
            <v>3817.7588316770434</v>
          </cell>
          <cell r="AX32" t="str">
            <v>Y</v>
          </cell>
          <cell r="AY32">
            <v>0</v>
          </cell>
          <cell r="AZ32">
            <v>0</v>
          </cell>
          <cell r="BA32">
            <v>4093.4335623898983</v>
          </cell>
          <cell r="BB32" t="str">
            <v>Y</v>
          </cell>
          <cell r="BC32">
            <v>4093.4335623898983</v>
          </cell>
          <cell r="BD32" t="str">
            <v>Y</v>
          </cell>
          <cell r="BE32">
            <v>0</v>
          </cell>
          <cell r="BF32">
            <v>0</v>
          </cell>
          <cell r="BG32">
            <v>9250.5681588962252</v>
          </cell>
          <cell r="BH32">
            <v>2646.8345312500001</v>
          </cell>
          <cell r="BI32">
            <v>61.781649465635397</v>
          </cell>
          <cell r="BJ32">
            <v>123.45679012345678</v>
          </cell>
        </row>
        <row r="33">
          <cell r="A33">
            <v>2000493958</v>
          </cell>
          <cell r="B33">
            <v>60069.734312499997</v>
          </cell>
          <cell r="C33">
            <v>2016</v>
          </cell>
          <cell r="D33">
            <v>0</v>
          </cell>
          <cell r="E33" t="str">
            <v>Y</v>
          </cell>
          <cell r="F33" t="str">
            <v>Y</v>
          </cell>
          <cell r="G33" t="str">
            <v>Y</v>
          </cell>
          <cell r="H33">
            <v>134386.72458077272</v>
          </cell>
          <cell r="I33">
            <v>128949.88098920164</v>
          </cell>
          <cell r="J33">
            <v>5543</v>
          </cell>
          <cell r="K33">
            <v>2016</v>
          </cell>
          <cell r="L33">
            <v>0</v>
          </cell>
          <cell r="M33">
            <v>0.27500000000000002</v>
          </cell>
          <cell r="N33" t="str">
            <v>Academic</v>
          </cell>
          <cell r="O33" t="str">
            <v>Custom 2</v>
          </cell>
          <cell r="P33" t="str">
            <v>Custom 1</v>
          </cell>
          <cell r="Q33" t="str">
            <v>Small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22226.107069375892</v>
          </cell>
          <cell r="AA33">
            <v>24</v>
          </cell>
          <cell r="AB33">
            <v>71</v>
          </cell>
          <cell r="AC33">
            <v>0.03</v>
          </cell>
          <cell r="AD33">
            <v>2468.8752414562764</v>
          </cell>
          <cell r="AE33">
            <v>10000</v>
          </cell>
          <cell r="AF33">
            <v>102791</v>
          </cell>
          <cell r="AG33">
            <v>94719.147963368901</v>
          </cell>
          <cell r="AH33">
            <v>23</v>
          </cell>
          <cell r="AI33">
            <v>8</v>
          </cell>
          <cell r="AJ33">
            <v>42580</v>
          </cell>
          <cell r="AK33">
            <v>0.35</v>
          </cell>
          <cell r="AL33">
            <v>20065.825000000001</v>
          </cell>
          <cell r="AM33">
            <v>0.52874999999999994</v>
          </cell>
          <cell r="AN33">
            <v>1916</v>
          </cell>
          <cell r="AO33">
            <v>184</v>
          </cell>
          <cell r="AP33">
            <v>0.03</v>
          </cell>
          <cell r="AQ33">
            <v>2468.8752414562764</v>
          </cell>
          <cell r="AR33">
            <v>0</v>
          </cell>
          <cell r="AS33">
            <v>0</v>
          </cell>
          <cell r="AT33">
            <v>5</v>
          </cell>
          <cell r="AU33">
            <v>33080</v>
          </cell>
          <cell r="AV33">
            <v>21502</v>
          </cell>
          <cell r="AW33">
            <v>3817.7588316770434</v>
          </cell>
          <cell r="AX33" t="str">
            <v>Y</v>
          </cell>
          <cell r="AY33">
            <v>0</v>
          </cell>
          <cell r="AZ33">
            <v>0</v>
          </cell>
          <cell r="BA33">
            <v>4093.4335623898983</v>
          </cell>
          <cell r="BB33" t="str">
            <v>Y</v>
          </cell>
          <cell r="BC33">
            <v>4093.4335623898983</v>
          </cell>
          <cell r="BD33" t="str">
            <v>Y</v>
          </cell>
          <cell r="BE33">
            <v>0</v>
          </cell>
          <cell r="BF33">
            <v>0</v>
          </cell>
          <cell r="BG33">
            <v>5436.843591571077</v>
          </cell>
          <cell r="BH33">
            <v>2508.2281250000001</v>
          </cell>
          <cell r="BI33">
            <v>34.772890724736286</v>
          </cell>
          <cell r="BJ33">
            <v>140.8450704225352</v>
          </cell>
        </row>
        <row r="34">
          <cell r="A34">
            <v>2000651236</v>
          </cell>
          <cell r="B34">
            <v>49938.668999999994</v>
          </cell>
          <cell r="C34">
            <v>2016</v>
          </cell>
          <cell r="D34">
            <v>0</v>
          </cell>
          <cell r="E34" t="str">
            <v>Y</v>
          </cell>
          <cell r="F34" t="str">
            <v>Y</v>
          </cell>
          <cell r="G34" t="str">
            <v>Y</v>
          </cell>
          <cell r="H34">
            <v>8911.6899533370088</v>
          </cell>
          <cell r="I34">
            <v>8911.6899533370088</v>
          </cell>
          <cell r="J34">
            <v>7018</v>
          </cell>
          <cell r="K34">
            <v>2016</v>
          </cell>
          <cell r="L34">
            <v>0</v>
          </cell>
          <cell r="M34">
            <v>0.05</v>
          </cell>
          <cell r="N34" t="str">
            <v>Government</v>
          </cell>
          <cell r="O34" t="str">
            <v>Medium</v>
          </cell>
          <cell r="P34" t="str">
            <v>Medium</v>
          </cell>
          <cell r="Q34" t="str">
            <v>Medium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95</v>
          </cell>
          <cell r="AC34">
            <v>0.03</v>
          </cell>
          <cell r="AD34">
            <v>1498.1600699999997</v>
          </cell>
          <cell r="AE34">
            <v>5000</v>
          </cell>
          <cell r="AF34">
            <v>108919</v>
          </cell>
          <cell r="AG34">
            <v>8911.6899533370088</v>
          </cell>
          <cell r="AH34">
            <v>2</v>
          </cell>
          <cell r="AI34">
            <v>29</v>
          </cell>
          <cell r="AJ34">
            <v>116166</v>
          </cell>
          <cell r="AK34">
            <v>0.55000000000000004</v>
          </cell>
          <cell r="AL34">
            <v>49660.964999999997</v>
          </cell>
          <cell r="AM34">
            <v>0.57250000000000001</v>
          </cell>
          <cell r="AN34">
            <v>1916</v>
          </cell>
          <cell r="AO34">
            <v>184</v>
          </cell>
          <cell r="AP34">
            <v>0.03</v>
          </cell>
          <cell r="AQ34">
            <v>1498.1600699999997</v>
          </cell>
          <cell r="AR34">
            <v>0</v>
          </cell>
          <cell r="AS34">
            <v>0</v>
          </cell>
          <cell r="AT34">
            <v>5</v>
          </cell>
          <cell r="AU34">
            <v>22245</v>
          </cell>
          <cell r="AV34">
            <v>10010.249999999998</v>
          </cell>
          <cell r="AW34">
            <v>0</v>
          </cell>
          <cell r="AX34" t="str">
            <v>N</v>
          </cell>
          <cell r="AY34">
            <v>1418</v>
          </cell>
          <cell r="AZ34">
            <v>638.09999999999991</v>
          </cell>
          <cell r="BA34">
            <v>0</v>
          </cell>
          <cell r="BB34" t="str">
            <v>N</v>
          </cell>
          <cell r="BC34">
            <v>0</v>
          </cell>
          <cell r="BD34" t="str">
            <v>N</v>
          </cell>
          <cell r="BE34">
            <v>0</v>
          </cell>
          <cell r="BF34">
            <v>0</v>
          </cell>
          <cell r="BG34">
            <v>0</v>
          </cell>
          <cell r="BH34">
            <v>1712.447068965517</v>
          </cell>
          <cell r="BI34">
            <v>15.770105999999997</v>
          </cell>
          <cell r="BJ34">
            <v>52.631578947368418</v>
          </cell>
        </row>
        <row r="35">
          <cell r="A35">
            <v>2000591349</v>
          </cell>
          <cell r="B35">
            <v>17710.589176875001</v>
          </cell>
          <cell r="C35">
            <v>2016</v>
          </cell>
          <cell r="D35">
            <v>0</v>
          </cell>
          <cell r="E35" t="str">
            <v>Y</v>
          </cell>
          <cell r="F35" t="str">
            <v>Y</v>
          </cell>
          <cell r="G35" t="str">
            <v>Y</v>
          </cell>
          <cell r="H35">
            <v>8159.9720291004933</v>
          </cell>
          <cell r="I35">
            <v>8159.9720291004933</v>
          </cell>
          <cell r="J35">
            <v>27315</v>
          </cell>
          <cell r="K35">
            <v>2016</v>
          </cell>
          <cell r="L35">
            <v>0</v>
          </cell>
          <cell r="M35">
            <v>0.05</v>
          </cell>
          <cell r="N35" t="str">
            <v>Academic</v>
          </cell>
          <cell r="O35" t="str">
            <v>Medium</v>
          </cell>
          <cell r="P35" t="str">
            <v>Large</v>
          </cell>
          <cell r="Q35" t="str">
            <v>Small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95</v>
          </cell>
          <cell r="AC35">
            <v>0.03</v>
          </cell>
          <cell r="AD35">
            <v>531.31767530624995</v>
          </cell>
          <cell r="AE35">
            <v>7500</v>
          </cell>
          <cell r="AF35">
            <v>116045</v>
          </cell>
          <cell r="AG35">
            <v>8159.9720291004933</v>
          </cell>
          <cell r="AH35">
            <v>1</v>
          </cell>
          <cell r="AI35">
            <v>30</v>
          </cell>
          <cell r="AJ35">
            <v>148443</v>
          </cell>
          <cell r="AK35">
            <v>0.5</v>
          </cell>
          <cell r="AL35">
            <v>70510.425000000003</v>
          </cell>
          <cell r="AM35">
            <v>0.52500000000000002</v>
          </cell>
          <cell r="AN35">
            <v>1916</v>
          </cell>
          <cell r="AO35">
            <v>184</v>
          </cell>
          <cell r="AP35">
            <v>0.03</v>
          </cell>
          <cell r="AQ35">
            <v>531.31767530624995</v>
          </cell>
          <cell r="AR35">
            <v>0</v>
          </cell>
          <cell r="AS35">
            <v>0</v>
          </cell>
          <cell r="AT35">
            <v>5</v>
          </cell>
          <cell r="AU35">
            <v>28457</v>
          </cell>
          <cell r="AV35">
            <v>14228.5</v>
          </cell>
          <cell r="AW35">
            <v>0</v>
          </cell>
          <cell r="AX35" t="str">
            <v>N</v>
          </cell>
          <cell r="AY35">
            <v>1418</v>
          </cell>
          <cell r="AZ35">
            <v>709</v>
          </cell>
          <cell r="BA35">
            <v>0</v>
          </cell>
          <cell r="BB35" t="str">
            <v>N</v>
          </cell>
          <cell r="BC35">
            <v>0</v>
          </cell>
          <cell r="BD35" t="str">
            <v>N</v>
          </cell>
          <cell r="BE35">
            <v>0</v>
          </cell>
          <cell r="BF35">
            <v>0</v>
          </cell>
          <cell r="BG35">
            <v>0</v>
          </cell>
          <cell r="BH35">
            <v>2350.3475000000003</v>
          </cell>
          <cell r="BI35">
            <v>5.5928176348026311</v>
          </cell>
          <cell r="BJ35">
            <v>78.94736842105263</v>
          </cell>
        </row>
        <row r="36">
          <cell r="A36">
            <v>2000566643</v>
          </cell>
          <cell r="B36">
            <v>26438.248274999998</v>
          </cell>
          <cell r="C36">
            <v>2016</v>
          </cell>
          <cell r="D36">
            <v>0</v>
          </cell>
          <cell r="E36" t="str">
            <v>Y</v>
          </cell>
          <cell r="F36" t="str">
            <v>Y</v>
          </cell>
          <cell r="G36" t="str">
            <v>Y</v>
          </cell>
          <cell r="H36">
            <v>56420.531716041573</v>
          </cell>
          <cell r="I36">
            <v>50795.422454715372</v>
          </cell>
          <cell r="J36">
            <v>5847</v>
          </cell>
          <cell r="K36">
            <v>2016</v>
          </cell>
          <cell r="L36">
            <v>0</v>
          </cell>
          <cell r="M36">
            <v>0.2</v>
          </cell>
          <cell r="N36" t="str">
            <v>Academic</v>
          </cell>
          <cell r="O36" t="str">
            <v>Custom 1</v>
          </cell>
          <cell r="P36" t="str">
            <v>Large</v>
          </cell>
          <cell r="Q36" t="str">
            <v>Small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8173.4195769401449</v>
          </cell>
          <cell r="AA36">
            <v>5</v>
          </cell>
          <cell r="AB36">
            <v>90</v>
          </cell>
          <cell r="AC36">
            <v>0.03</v>
          </cell>
          <cell r="AD36">
            <v>1038.3500355582044</v>
          </cell>
          <cell r="AE36">
            <v>7500</v>
          </cell>
          <cell r="AF36">
            <v>106244</v>
          </cell>
          <cell r="AG36">
            <v>35681.723437731125</v>
          </cell>
          <cell r="AH36">
            <v>8</v>
          </cell>
          <cell r="AI36">
            <v>23</v>
          </cell>
          <cell r="AJ36">
            <v>111879</v>
          </cell>
          <cell r="AK36">
            <v>0.5</v>
          </cell>
          <cell r="AL36">
            <v>44751.600000000006</v>
          </cell>
          <cell r="AM36">
            <v>0.6</v>
          </cell>
          <cell r="AN36">
            <v>1916</v>
          </cell>
          <cell r="AO36">
            <v>184</v>
          </cell>
          <cell r="AP36">
            <v>0.03</v>
          </cell>
          <cell r="AQ36">
            <v>1038.3500355582044</v>
          </cell>
          <cell r="AR36">
            <v>0</v>
          </cell>
          <cell r="AS36">
            <v>0</v>
          </cell>
          <cell r="AT36">
            <v>5</v>
          </cell>
          <cell r="AU36">
            <v>28457</v>
          </cell>
          <cell r="AV36">
            <v>14228.5</v>
          </cell>
          <cell r="AW36">
            <v>3053.9381143848418</v>
          </cell>
          <cell r="AX36" t="str">
            <v>Y</v>
          </cell>
          <cell r="AY36">
            <v>0</v>
          </cell>
          <cell r="AZ36">
            <v>0</v>
          </cell>
          <cell r="BA36">
            <v>3886.3413256592657</v>
          </cell>
          <cell r="BB36" t="str">
            <v>Y</v>
          </cell>
          <cell r="BC36">
            <v>0</v>
          </cell>
          <cell r="BD36" t="str">
            <v>N</v>
          </cell>
          <cell r="BE36">
            <v>0</v>
          </cell>
          <cell r="BF36">
            <v>0</v>
          </cell>
          <cell r="BG36">
            <v>5625.1092613261972</v>
          </cell>
          <cell r="BH36">
            <v>1945.721739130435</v>
          </cell>
          <cell r="BI36">
            <v>11.537222617313383</v>
          </cell>
          <cell r="BJ36">
            <v>83.333333333333329</v>
          </cell>
        </row>
        <row r="37">
          <cell r="A37">
            <v>3000134776</v>
          </cell>
          <cell r="B37">
            <v>255590.36906</v>
          </cell>
          <cell r="C37">
            <v>2016</v>
          </cell>
          <cell r="D37">
            <v>0</v>
          </cell>
          <cell r="E37" t="str">
            <v>Y</v>
          </cell>
          <cell r="F37" t="str">
            <v>Y</v>
          </cell>
          <cell r="G37" t="str">
            <v>Y</v>
          </cell>
          <cell r="H37">
            <v>206838.07807646273</v>
          </cell>
          <cell r="I37">
            <v>196705.35077928536</v>
          </cell>
          <cell r="J37">
            <v>5997</v>
          </cell>
          <cell r="K37">
            <v>2016</v>
          </cell>
          <cell r="L37">
            <v>0</v>
          </cell>
          <cell r="M37">
            <v>0.375</v>
          </cell>
          <cell r="N37" t="str">
            <v>Academic</v>
          </cell>
          <cell r="O37" t="str">
            <v>Custom 1</v>
          </cell>
          <cell r="P37" t="str">
            <v>Custom 1</v>
          </cell>
          <cell r="Q37" t="str">
            <v>Small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63793.822196522458</v>
          </cell>
          <cell r="AA37">
            <v>55</v>
          </cell>
          <cell r="AB37">
            <v>40</v>
          </cell>
          <cell r="AC37">
            <v>1.4999999999999999E-2</v>
          </cell>
          <cell r="AD37">
            <v>4790.7628688478362</v>
          </cell>
          <cell r="AE37">
            <v>10000</v>
          </cell>
          <cell r="AF37">
            <v>29089</v>
          </cell>
          <cell r="AG37">
            <v>103550.15262966798</v>
          </cell>
          <cell r="AH37">
            <v>31</v>
          </cell>
          <cell r="AI37">
            <v>0</v>
          </cell>
          <cell r="AJ37">
            <v>0</v>
          </cell>
          <cell r="AK37">
            <v>0.35</v>
          </cell>
          <cell r="AL37">
            <v>0</v>
          </cell>
          <cell r="AM37">
            <v>0</v>
          </cell>
          <cell r="AN37">
            <v>1916</v>
          </cell>
          <cell r="AO37">
            <v>184</v>
          </cell>
          <cell r="AP37">
            <v>0.03</v>
          </cell>
          <cell r="AQ37">
            <v>9581.5257376956724</v>
          </cell>
          <cell r="AR37">
            <v>19250.164732461039</v>
          </cell>
          <cell r="AS37">
            <v>5</v>
          </cell>
          <cell r="AT37">
            <v>0</v>
          </cell>
          <cell r="AU37">
            <v>0</v>
          </cell>
          <cell r="AV37">
            <v>0</v>
          </cell>
          <cell r="AW37">
            <v>3053.9381143848418</v>
          </cell>
          <cell r="AX37" t="str">
            <v>Y</v>
          </cell>
          <cell r="AY37">
            <v>0</v>
          </cell>
          <cell r="AZ37">
            <v>0</v>
          </cell>
          <cell r="BA37">
            <v>3528.6365531245378</v>
          </cell>
          <cell r="BB37" t="str">
            <v>Y</v>
          </cell>
          <cell r="BC37">
            <v>3528.6365531245378</v>
          </cell>
          <cell r="BD37" t="str">
            <v>Y</v>
          </cell>
          <cell r="BE37">
            <v>0</v>
          </cell>
          <cell r="BF37">
            <v>0</v>
          </cell>
          <cell r="BG37">
            <v>10132.727297177358</v>
          </cell>
          <cell r="BI37">
            <v>119.7690717211959</v>
          </cell>
          <cell r="BJ37">
            <v>250</v>
          </cell>
        </row>
        <row r="38">
          <cell r="A38">
            <v>2000010874</v>
          </cell>
          <cell r="B38">
            <v>517729.02520000003</v>
          </cell>
          <cell r="C38">
            <v>2016</v>
          </cell>
          <cell r="D38">
            <v>0</v>
          </cell>
          <cell r="E38" t="str">
            <v>Y</v>
          </cell>
          <cell r="F38" t="str">
            <v>Y</v>
          </cell>
          <cell r="G38" t="str">
            <v>Y</v>
          </cell>
          <cell r="H38">
            <v>266890.79246399424</v>
          </cell>
          <cell r="I38">
            <v>254626.62883423213</v>
          </cell>
          <cell r="J38">
            <v>6009</v>
          </cell>
          <cell r="K38">
            <v>2016</v>
          </cell>
          <cell r="L38">
            <v>0</v>
          </cell>
          <cell r="M38">
            <v>0.375</v>
          </cell>
          <cell r="N38" t="str">
            <v>Academic</v>
          </cell>
          <cell r="O38" t="str">
            <v>Custom 2</v>
          </cell>
          <cell r="P38" t="str">
            <v>Custom 2</v>
          </cell>
          <cell r="Q38" t="str">
            <v>Small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70564.662533787006</v>
          </cell>
          <cell r="AA38">
            <v>69</v>
          </cell>
          <cell r="AB38">
            <v>26</v>
          </cell>
          <cell r="AC38">
            <v>1.4999999999999999E-2</v>
          </cell>
          <cell r="AD38">
            <v>8824.4053160068052</v>
          </cell>
          <cell r="AE38">
            <v>10000</v>
          </cell>
          <cell r="AF38">
            <v>19290</v>
          </cell>
          <cell r="AG38">
            <v>143470.54314645723</v>
          </cell>
          <cell r="AH38">
            <v>31</v>
          </cell>
          <cell r="AI38">
            <v>0</v>
          </cell>
          <cell r="AJ38">
            <v>0</v>
          </cell>
          <cell r="AK38">
            <v>0.35</v>
          </cell>
          <cell r="AL38">
            <v>0</v>
          </cell>
          <cell r="AM38">
            <v>0</v>
          </cell>
          <cell r="AN38">
            <v>1916</v>
          </cell>
          <cell r="AO38">
            <v>184</v>
          </cell>
          <cell r="AP38">
            <v>0.03</v>
          </cell>
          <cell r="AQ38">
            <v>17648.81063201361</v>
          </cell>
          <cell r="AR38">
            <v>26908.543227142531</v>
          </cell>
          <cell r="AS38">
            <v>5</v>
          </cell>
          <cell r="AT38">
            <v>0</v>
          </cell>
          <cell r="AU38">
            <v>0</v>
          </cell>
          <cell r="AV38">
            <v>0</v>
          </cell>
          <cell r="AW38">
            <v>3817.7588316770434</v>
          </cell>
          <cell r="AX38" t="str">
            <v>Y</v>
          </cell>
          <cell r="AY38">
            <v>0</v>
          </cell>
          <cell r="AZ38">
            <v>0</v>
          </cell>
          <cell r="BA38">
            <v>4932.5605475841476</v>
          </cell>
          <cell r="BB38" t="str">
            <v>Y</v>
          </cell>
          <cell r="BC38">
            <v>4932.5605475841476</v>
          </cell>
          <cell r="BD38" t="str">
            <v>Y</v>
          </cell>
          <cell r="BE38">
            <v>0</v>
          </cell>
          <cell r="BF38">
            <v>0</v>
          </cell>
          <cell r="BG38">
            <v>12264.163629762113</v>
          </cell>
          <cell r="BI38">
            <v>339.40020446180017</v>
          </cell>
          <cell r="BJ38">
            <v>384.61538461538464</v>
          </cell>
        </row>
        <row r="39">
          <cell r="A39">
            <v>2000331272</v>
          </cell>
          <cell r="B39">
            <v>18458.411175000001</v>
          </cell>
          <cell r="C39">
            <v>2016</v>
          </cell>
          <cell r="D39">
            <v>0</v>
          </cell>
          <cell r="E39" t="str">
            <v>Y</v>
          </cell>
          <cell r="F39" t="str">
            <v>Y</v>
          </cell>
          <cell r="G39" t="str">
            <v>Y</v>
          </cell>
          <cell r="H39">
            <v>11602.544276051261</v>
          </cell>
          <cell r="I39">
            <v>11602.544276051261</v>
          </cell>
          <cell r="J39">
            <v>8580</v>
          </cell>
          <cell r="K39">
            <v>2016</v>
          </cell>
          <cell r="L39">
            <v>0</v>
          </cell>
          <cell r="M39">
            <v>0.05</v>
          </cell>
          <cell r="N39" t="str">
            <v>Academic</v>
          </cell>
          <cell r="O39" t="str">
            <v>Medium</v>
          </cell>
          <cell r="P39" t="str">
            <v>Large</v>
          </cell>
          <cell r="Q39" t="str">
            <v>Small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3442.5722469507687</v>
          </cell>
          <cell r="AA39">
            <v>4</v>
          </cell>
          <cell r="AB39">
            <v>91</v>
          </cell>
          <cell r="AC39">
            <v>0.03</v>
          </cell>
          <cell r="AD39">
            <v>657.02950265852303</v>
          </cell>
          <cell r="AE39">
            <v>7500</v>
          </cell>
          <cell r="AF39">
            <v>112044</v>
          </cell>
          <cell r="AG39">
            <v>8159.9720291004933</v>
          </cell>
          <cell r="AH39">
            <v>1</v>
          </cell>
          <cell r="AI39">
            <v>30</v>
          </cell>
          <cell r="AJ39">
            <v>148443</v>
          </cell>
          <cell r="AK39">
            <v>0.5</v>
          </cell>
          <cell r="AL39">
            <v>70510.425000000003</v>
          </cell>
          <cell r="AM39">
            <v>0.52500000000000002</v>
          </cell>
          <cell r="AN39">
            <v>1916</v>
          </cell>
          <cell r="AO39">
            <v>184</v>
          </cell>
          <cell r="AP39">
            <v>0.03</v>
          </cell>
          <cell r="AQ39">
            <v>657.02950265852303</v>
          </cell>
          <cell r="AR39">
            <v>0</v>
          </cell>
          <cell r="AS39">
            <v>0</v>
          </cell>
          <cell r="AT39">
            <v>5</v>
          </cell>
          <cell r="AU39">
            <v>28457</v>
          </cell>
          <cell r="AV39">
            <v>14228.5</v>
          </cell>
          <cell r="AW39">
            <v>0</v>
          </cell>
          <cell r="AX39" t="str">
            <v>N</v>
          </cell>
          <cell r="AY39">
            <v>1418</v>
          </cell>
          <cell r="AZ39">
            <v>709</v>
          </cell>
          <cell r="BA39">
            <v>0</v>
          </cell>
          <cell r="BB39" t="str">
            <v>N</v>
          </cell>
          <cell r="BC39">
            <v>0</v>
          </cell>
          <cell r="BD39" t="str">
            <v>N</v>
          </cell>
          <cell r="BE39">
            <v>0</v>
          </cell>
          <cell r="BF39">
            <v>0</v>
          </cell>
          <cell r="BG39">
            <v>0</v>
          </cell>
          <cell r="BH39">
            <v>2350.3475000000003</v>
          </cell>
          <cell r="BI39">
            <v>7.2201044248189348</v>
          </cell>
          <cell r="BJ39">
            <v>82.417582417582423</v>
          </cell>
        </row>
        <row r="40">
          <cell r="A40">
            <v>2000010883</v>
          </cell>
          <cell r="B40">
            <v>240613.36000000002</v>
          </cell>
          <cell r="C40">
            <v>2016</v>
          </cell>
          <cell r="D40">
            <v>0</v>
          </cell>
          <cell r="E40" t="str">
            <v>Y</v>
          </cell>
          <cell r="F40" t="str">
            <v>Y</v>
          </cell>
          <cell r="G40" t="str">
            <v>Y</v>
          </cell>
          <cell r="H40">
            <v>83233.597353522593</v>
          </cell>
          <cell r="I40">
            <v>77511.6657477509</v>
          </cell>
          <cell r="J40">
            <v>6051</v>
          </cell>
          <cell r="K40">
            <v>2016</v>
          </cell>
          <cell r="L40">
            <v>0</v>
          </cell>
          <cell r="M40">
            <v>0.27500000000000002</v>
          </cell>
          <cell r="N40" t="str">
            <v>Academic</v>
          </cell>
          <cell r="O40" t="str">
            <v>Large</v>
          </cell>
          <cell r="P40" t="str">
            <v>Medium</v>
          </cell>
          <cell r="Q40" t="str">
            <v>Small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6433.3068864892493</v>
          </cell>
          <cell r="AA40">
            <v>9</v>
          </cell>
          <cell r="AB40">
            <v>86</v>
          </cell>
          <cell r="AC40">
            <v>0.03</v>
          </cell>
          <cell r="AD40">
            <v>7411.4000065946775</v>
          </cell>
          <cell r="AE40">
            <v>7411.4000065946775</v>
          </cell>
          <cell r="AF40">
            <v>102012</v>
          </cell>
          <cell r="AG40">
            <v>60055.403897099364</v>
          </cell>
          <cell r="AH40">
            <v>20</v>
          </cell>
          <cell r="AI40">
            <v>11</v>
          </cell>
          <cell r="AJ40">
            <v>41899</v>
          </cell>
          <cell r="AK40">
            <v>0.45</v>
          </cell>
          <cell r="AL40">
            <v>16707.22625</v>
          </cell>
          <cell r="AM40">
            <v>0.60125000000000006</v>
          </cell>
          <cell r="AN40">
            <v>1916</v>
          </cell>
          <cell r="AO40">
            <v>184</v>
          </cell>
          <cell r="AP40">
            <v>0.03</v>
          </cell>
          <cell r="AQ40">
            <v>7411.4000065946775</v>
          </cell>
          <cell r="AR40">
            <v>3131.9338918548201</v>
          </cell>
          <cell r="AS40">
            <v>1</v>
          </cell>
          <cell r="AT40">
            <v>4</v>
          </cell>
          <cell r="AU40">
            <v>18676</v>
          </cell>
          <cell r="AV40">
            <v>10271.800000000001</v>
          </cell>
          <cell r="AW40">
            <v>2035.9587429232279</v>
          </cell>
          <cell r="AX40" t="str">
            <v>Y</v>
          </cell>
          <cell r="AY40">
            <v>0</v>
          </cell>
          <cell r="AZ40">
            <v>0</v>
          </cell>
          <cell r="BA40">
            <v>2927.5311646921182</v>
          </cell>
          <cell r="BB40" t="str">
            <v>Y</v>
          </cell>
          <cell r="BC40">
            <v>2927.5311646921182</v>
          </cell>
          <cell r="BD40" t="str">
            <v>Y</v>
          </cell>
          <cell r="BE40">
            <v>0</v>
          </cell>
          <cell r="BF40">
            <v>0</v>
          </cell>
          <cell r="BG40">
            <v>5721.9316057716878</v>
          </cell>
          <cell r="BH40">
            <v>1518.8387499999999</v>
          </cell>
          <cell r="BI40">
            <v>86.179069844124157</v>
          </cell>
          <cell r="BJ40">
            <v>86.179069844124157</v>
          </cell>
        </row>
        <row r="41">
          <cell r="A41">
            <v>2000118702</v>
          </cell>
          <cell r="B41">
            <v>427198.13760000002</v>
          </cell>
          <cell r="C41">
            <v>2016</v>
          </cell>
          <cell r="D41">
            <v>0</v>
          </cell>
          <cell r="E41" t="str">
            <v>Y</v>
          </cell>
          <cell r="F41" t="str">
            <v>Y</v>
          </cell>
          <cell r="G41" t="str">
            <v>Y</v>
          </cell>
          <cell r="H41">
            <v>271309.65668410365</v>
          </cell>
          <cell r="I41">
            <v>258379.83943627879</v>
          </cell>
          <cell r="J41">
            <v>6159</v>
          </cell>
          <cell r="K41">
            <v>2016</v>
          </cell>
          <cell r="L41">
            <v>0</v>
          </cell>
          <cell r="M41">
            <v>0.375</v>
          </cell>
          <cell r="N41" t="str">
            <v>Academic</v>
          </cell>
          <cell r="O41" t="str">
            <v>Custom 2</v>
          </cell>
          <cell r="P41" t="str">
            <v>Custom 2</v>
          </cell>
          <cell r="Q41" t="str">
            <v>Small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74325.941664537502</v>
          </cell>
          <cell r="AA41">
            <v>66</v>
          </cell>
          <cell r="AB41">
            <v>29</v>
          </cell>
          <cell r="AC41">
            <v>1.4999999999999999E-2</v>
          </cell>
          <cell r="AD41">
            <v>7522.8611889680633</v>
          </cell>
          <cell r="AE41">
            <v>10000</v>
          </cell>
          <cell r="AF41">
            <v>19513</v>
          </cell>
          <cell r="AG41">
            <v>143462.47461775344</v>
          </cell>
          <cell r="AH41">
            <v>31</v>
          </cell>
          <cell r="AI41">
            <v>0</v>
          </cell>
          <cell r="AJ41">
            <v>0</v>
          </cell>
          <cell r="AK41">
            <v>0.35</v>
          </cell>
          <cell r="AL41">
            <v>0</v>
          </cell>
          <cell r="AM41">
            <v>0</v>
          </cell>
          <cell r="AN41">
            <v>1916</v>
          </cell>
          <cell r="AO41">
            <v>184</v>
          </cell>
          <cell r="AP41">
            <v>0.03</v>
          </cell>
          <cell r="AQ41">
            <v>15045.722377936127</v>
          </cell>
          <cell r="AR41">
            <v>26908.543227142531</v>
          </cell>
          <cell r="AS41">
            <v>5</v>
          </cell>
          <cell r="AT41">
            <v>0</v>
          </cell>
          <cell r="AU41">
            <v>0</v>
          </cell>
          <cell r="AV41">
            <v>0</v>
          </cell>
          <cell r="AW41">
            <v>3817.7588316770434</v>
          </cell>
          <cell r="AX41" t="str">
            <v>Y</v>
          </cell>
          <cell r="AY41">
            <v>0</v>
          </cell>
          <cell r="AZ41">
            <v>0</v>
          </cell>
          <cell r="BA41">
            <v>4932.5605475841476</v>
          </cell>
          <cell r="BB41" t="str">
            <v>Y</v>
          </cell>
          <cell r="BC41">
            <v>4932.5605475841476</v>
          </cell>
          <cell r="BD41" t="str">
            <v>Y</v>
          </cell>
          <cell r="BE41">
            <v>0</v>
          </cell>
          <cell r="BF41">
            <v>0</v>
          </cell>
          <cell r="BG41">
            <v>12929.81724782486</v>
          </cell>
          <cell r="BI41">
            <v>259.4090065161401</v>
          </cell>
          <cell r="BJ41">
            <v>344.82758620689657</v>
          </cell>
        </row>
        <row r="42">
          <cell r="A42">
            <v>1000772516</v>
          </cell>
          <cell r="B42">
            <v>74854.714300000007</v>
          </cell>
          <cell r="C42">
            <v>2016</v>
          </cell>
          <cell r="D42">
            <v>0</v>
          </cell>
          <cell r="E42" t="str">
            <v>Y</v>
          </cell>
          <cell r="F42" t="str">
            <v>Y</v>
          </cell>
          <cell r="G42" t="str">
            <v>Y</v>
          </cell>
          <cell r="H42">
            <v>20789.908960101126</v>
          </cell>
          <cell r="I42">
            <v>18467.517448193321</v>
          </cell>
          <cell r="J42">
            <v>20705</v>
          </cell>
          <cell r="K42">
            <v>2016</v>
          </cell>
          <cell r="L42">
            <v>0</v>
          </cell>
          <cell r="M42">
            <v>0.05</v>
          </cell>
          <cell r="N42" t="str">
            <v>Academic</v>
          </cell>
          <cell r="O42" t="str">
            <v>Medium</v>
          </cell>
          <cell r="P42" t="str">
            <v>Large</v>
          </cell>
          <cell r="Q42" t="str">
            <v>Small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1087.9066202278013</v>
          </cell>
          <cell r="AA42">
            <v>1</v>
          </cell>
          <cell r="AB42">
            <v>94</v>
          </cell>
          <cell r="AC42">
            <v>0.03</v>
          </cell>
          <cell r="AD42">
            <v>2278.2786276068341</v>
          </cell>
          <cell r="AE42">
            <v>7500</v>
          </cell>
          <cell r="AF42">
            <v>114711</v>
          </cell>
          <cell r="AG42">
            <v>15851.969393381118</v>
          </cell>
          <cell r="AH42">
            <v>3</v>
          </cell>
          <cell r="AI42">
            <v>28</v>
          </cell>
          <cell r="AJ42">
            <v>138641</v>
          </cell>
          <cell r="AK42">
            <v>0.5</v>
          </cell>
          <cell r="AL42">
            <v>65854.474999999991</v>
          </cell>
          <cell r="AM42">
            <v>0.52500000000000002</v>
          </cell>
          <cell r="AN42">
            <v>1916</v>
          </cell>
          <cell r="AO42">
            <v>184</v>
          </cell>
          <cell r="AP42">
            <v>0.03</v>
          </cell>
          <cell r="AQ42">
            <v>2278.2786276068341</v>
          </cell>
          <cell r="AR42">
            <v>0</v>
          </cell>
          <cell r="AS42">
            <v>0</v>
          </cell>
          <cell r="AT42">
            <v>5</v>
          </cell>
          <cell r="AU42">
            <v>28457</v>
          </cell>
          <cell r="AV42">
            <v>14228.5</v>
          </cell>
          <cell r="AW42">
            <v>1527.6414345844034</v>
          </cell>
          <cell r="AX42" t="str">
            <v>Y</v>
          </cell>
          <cell r="AY42">
            <v>0</v>
          </cell>
          <cell r="AZ42">
            <v>0</v>
          </cell>
          <cell r="BA42">
            <v>0</v>
          </cell>
          <cell r="BB42" t="str">
            <v>N</v>
          </cell>
          <cell r="BC42">
            <v>0</v>
          </cell>
          <cell r="BD42" t="str">
            <v>N</v>
          </cell>
          <cell r="BE42">
            <v>0</v>
          </cell>
          <cell r="BF42">
            <v>0</v>
          </cell>
          <cell r="BG42">
            <v>2322.3915119078038</v>
          </cell>
          <cell r="BH42">
            <v>2351.9455357142856</v>
          </cell>
          <cell r="BI42">
            <v>24.237006676668447</v>
          </cell>
          <cell r="BJ42">
            <v>79.787234042553195</v>
          </cell>
        </row>
        <row r="43">
          <cell r="A43">
            <v>2000524502</v>
          </cell>
          <cell r="B43">
            <v>532687.71400000004</v>
          </cell>
          <cell r="C43">
            <v>2016</v>
          </cell>
          <cell r="D43">
            <v>0</v>
          </cell>
          <cell r="E43" t="str">
            <v>Y</v>
          </cell>
          <cell r="F43" t="str">
            <v>Y</v>
          </cell>
          <cell r="G43" t="str">
            <v>Y</v>
          </cell>
          <cell r="H43">
            <v>219096.86268708899</v>
          </cell>
          <cell r="I43">
            <v>208601.05159824103</v>
          </cell>
          <cell r="J43">
            <v>6184</v>
          </cell>
          <cell r="K43">
            <v>2016</v>
          </cell>
          <cell r="L43">
            <v>0</v>
          </cell>
          <cell r="M43">
            <v>0.375</v>
          </cell>
          <cell r="N43" t="str">
            <v>Academic</v>
          </cell>
          <cell r="O43" t="str">
            <v>Custom 2</v>
          </cell>
          <cell r="P43" t="str">
            <v>Custom 1</v>
          </cell>
          <cell r="Q43" t="str">
            <v>Small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71272.003550152629</v>
          </cell>
          <cell r="AA43">
            <v>57</v>
          </cell>
          <cell r="AB43">
            <v>38</v>
          </cell>
          <cell r="AC43">
            <v>1.4999999999999999E-2</v>
          </cell>
          <cell r="AD43">
            <v>9059.3957632522906</v>
          </cell>
          <cell r="AE43">
            <v>10000</v>
          </cell>
          <cell r="AF43">
            <v>24897</v>
          </cell>
          <cell r="AG43">
            <v>105465.08344203435</v>
          </cell>
          <cell r="AH43">
            <v>31</v>
          </cell>
          <cell r="AI43">
            <v>0</v>
          </cell>
          <cell r="AJ43">
            <v>0</v>
          </cell>
          <cell r="AK43">
            <v>0.35</v>
          </cell>
          <cell r="AL43">
            <v>0</v>
          </cell>
          <cell r="AM43">
            <v>0</v>
          </cell>
          <cell r="AN43">
            <v>1916</v>
          </cell>
          <cell r="AO43">
            <v>184</v>
          </cell>
          <cell r="AP43">
            <v>0.03</v>
          </cell>
          <cell r="AQ43">
            <v>18118.791526504581</v>
          </cell>
          <cell r="AR43">
            <v>20988.932668127967</v>
          </cell>
          <cell r="AS43">
            <v>5</v>
          </cell>
          <cell r="AT43">
            <v>0</v>
          </cell>
          <cell r="AU43">
            <v>0</v>
          </cell>
          <cell r="AV43">
            <v>0</v>
          </cell>
          <cell r="AW43">
            <v>3817.7588316770434</v>
          </cell>
          <cell r="AX43" t="str">
            <v>Y</v>
          </cell>
          <cell r="AY43">
            <v>0</v>
          </cell>
          <cell r="AZ43">
            <v>0</v>
          </cell>
          <cell r="BA43">
            <v>3528.6365531245378</v>
          </cell>
          <cell r="BB43" t="str">
            <v>Y</v>
          </cell>
          <cell r="BC43">
            <v>3528.6365531245378</v>
          </cell>
          <cell r="BD43" t="str">
            <v>Y</v>
          </cell>
          <cell r="BE43">
            <v>0</v>
          </cell>
          <cell r="BF43">
            <v>0</v>
          </cell>
          <cell r="BG43">
            <v>10495.811088847948</v>
          </cell>
          <cell r="BI43">
            <v>238.40515166453397</v>
          </cell>
          <cell r="BJ43">
            <v>263.15789473684208</v>
          </cell>
        </row>
        <row r="44">
          <cell r="A44">
            <v>2000158742</v>
          </cell>
          <cell r="B44">
            <v>116177.07919999999</v>
          </cell>
          <cell r="C44">
            <v>2016</v>
          </cell>
          <cell r="D44">
            <v>0</v>
          </cell>
          <cell r="E44" t="str">
            <v>Y</v>
          </cell>
          <cell r="F44" t="str">
            <v>Y</v>
          </cell>
          <cell r="G44" t="str">
            <v>Y</v>
          </cell>
          <cell r="H44">
            <v>205786.47983540196</v>
          </cell>
          <cell r="I44">
            <v>195653.75253822459</v>
          </cell>
          <cell r="J44">
            <v>7423</v>
          </cell>
          <cell r="K44">
            <v>2016</v>
          </cell>
          <cell r="L44">
            <v>0</v>
          </cell>
          <cell r="M44">
            <v>0.375</v>
          </cell>
          <cell r="N44" t="str">
            <v>Academic</v>
          </cell>
          <cell r="O44" t="str">
            <v>Custom 1</v>
          </cell>
          <cell r="P44" t="str">
            <v>Custom 1</v>
          </cell>
          <cell r="Q44" t="str">
            <v>Small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61006.145529362708</v>
          </cell>
          <cell r="AA44">
            <v>50</v>
          </cell>
          <cell r="AB44">
            <v>45</v>
          </cell>
          <cell r="AC44">
            <v>1.4999999999999999E-2</v>
          </cell>
          <cell r="AD44">
            <v>2657.7483709404405</v>
          </cell>
          <cell r="AE44">
            <v>10000</v>
          </cell>
          <cell r="AF44">
            <v>32300</v>
          </cell>
          <cell r="AG44">
            <v>103547.46312010004</v>
          </cell>
          <cell r="AH44">
            <v>31</v>
          </cell>
          <cell r="AI44">
            <v>0</v>
          </cell>
          <cell r="AJ44">
            <v>0</v>
          </cell>
          <cell r="AK44">
            <v>0.35</v>
          </cell>
          <cell r="AL44">
            <v>0</v>
          </cell>
          <cell r="AM44">
            <v>0</v>
          </cell>
          <cell r="AN44">
            <v>1916</v>
          </cell>
          <cell r="AO44">
            <v>184</v>
          </cell>
          <cell r="AP44">
            <v>0.03</v>
          </cell>
          <cell r="AQ44">
            <v>5315.496741880881</v>
          </cell>
          <cell r="AR44">
            <v>20988.932668127967</v>
          </cell>
          <cell r="AS44">
            <v>5</v>
          </cell>
          <cell r="AT44">
            <v>0</v>
          </cell>
          <cell r="AU44">
            <v>0</v>
          </cell>
          <cell r="AV44">
            <v>0</v>
          </cell>
          <cell r="AW44">
            <v>3053.9381143848418</v>
          </cell>
          <cell r="AX44" t="str">
            <v>Y</v>
          </cell>
          <cell r="AY44">
            <v>0</v>
          </cell>
          <cell r="AZ44">
            <v>0</v>
          </cell>
          <cell r="BA44">
            <v>3528.6365531245378</v>
          </cell>
          <cell r="BB44" t="str">
            <v>Y</v>
          </cell>
          <cell r="BC44">
            <v>3528.6365531245378</v>
          </cell>
          <cell r="BD44" t="str">
            <v>Y</v>
          </cell>
          <cell r="BE44">
            <v>0</v>
          </cell>
          <cell r="BF44">
            <v>0</v>
          </cell>
          <cell r="BG44">
            <v>10132.727297177358</v>
          </cell>
          <cell r="BI44">
            <v>59.061074909787564</v>
          </cell>
          <cell r="BJ44">
            <v>222.22222222222223</v>
          </cell>
        </row>
        <row r="45">
          <cell r="A45">
            <v>3000089374</v>
          </cell>
          <cell r="B45">
            <v>18221.757993374998</v>
          </cell>
          <cell r="C45">
            <v>2016</v>
          </cell>
          <cell r="D45">
            <v>0</v>
          </cell>
          <cell r="E45" t="str">
            <v>Y</v>
          </cell>
          <cell r="F45" t="str">
            <v>Y</v>
          </cell>
          <cell r="G45" t="str">
            <v>Y</v>
          </cell>
          <cell r="H45">
            <v>8588.948805185375</v>
          </cell>
          <cell r="I45">
            <v>8588.948805185375</v>
          </cell>
          <cell r="J45">
            <v>36421</v>
          </cell>
          <cell r="K45">
            <v>2016</v>
          </cell>
          <cell r="L45">
            <v>0</v>
          </cell>
          <cell r="M45">
            <v>0.05</v>
          </cell>
          <cell r="N45" t="str">
            <v>Academic</v>
          </cell>
          <cell r="O45" t="str">
            <v>Medium</v>
          </cell>
          <cell r="P45" t="str">
            <v>Large</v>
          </cell>
          <cell r="Q45" t="str">
            <v>Small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95</v>
          </cell>
          <cell r="AC45">
            <v>0.03</v>
          </cell>
          <cell r="AD45">
            <v>546.65273980124994</v>
          </cell>
          <cell r="AE45">
            <v>7500</v>
          </cell>
          <cell r="AF45">
            <v>116045</v>
          </cell>
          <cell r="AG45">
            <v>8588.948805185375</v>
          </cell>
          <cell r="AH45">
            <v>1</v>
          </cell>
          <cell r="AI45">
            <v>30</v>
          </cell>
          <cell r="AJ45">
            <v>148443</v>
          </cell>
          <cell r="AK45">
            <v>0.5</v>
          </cell>
          <cell r="AL45">
            <v>70510.425000000003</v>
          </cell>
          <cell r="AM45">
            <v>0.52500000000000002</v>
          </cell>
          <cell r="AN45">
            <v>1916</v>
          </cell>
          <cell r="AO45">
            <v>184</v>
          </cell>
          <cell r="AP45">
            <v>0.03</v>
          </cell>
          <cell r="AQ45">
            <v>546.65273980124994</v>
          </cell>
          <cell r="AR45">
            <v>0</v>
          </cell>
          <cell r="AS45">
            <v>0</v>
          </cell>
          <cell r="AT45">
            <v>5</v>
          </cell>
          <cell r="AU45">
            <v>28457</v>
          </cell>
          <cell r="AV45">
            <v>14228.5</v>
          </cell>
          <cell r="AW45">
            <v>0</v>
          </cell>
          <cell r="AX45" t="str">
            <v>N</v>
          </cell>
          <cell r="AY45">
            <v>1418</v>
          </cell>
          <cell r="AZ45">
            <v>709</v>
          </cell>
          <cell r="BA45">
            <v>0</v>
          </cell>
          <cell r="BB45" t="str">
            <v>N</v>
          </cell>
          <cell r="BC45">
            <v>0</v>
          </cell>
          <cell r="BD45" t="str">
            <v>N</v>
          </cell>
          <cell r="BE45">
            <v>0</v>
          </cell>
          <cell r="BF45">
            <v>0</v>
          </cell>
          <cell r="BG45">
            <v>0</v>
          </cell>
          <cell r="BH45">
            <v>2350.3475000000003</v>
          </cell>
          <cell r="BI45">
            <v>5.7542393663289468</v>
          </cell>
          <cell r="BJ45">
            <v>78.94736842105263</v>
          </cell>
        </row>
        <row r="46">
          <cell r="A46">
            <v>2000321617</v>
          </cell>
          <cell r="B46">
            <v>368905.53599999996</v>
          </cell>
          <cell r="C46">
            <v>2016</v>
          </cell>
          <cell r="D46">
            <v>0</v>
          </cell>
          <cell r="E46" t="str">
            <v>Y</v>
          </cell>
          <cell r="F46" t="str">
            <v>Y</v>
          </cell>
          <cell r="G46" t="str">
            <v>Y</v>
          </cell>
          <cell r="H46">
            <v>200730.20184769301</v>
          </cell>
          <cell r="I46">
            <v>190597.47455051565</v>
          </cell>
          <cell r="J46">
            <v>6202</v>
          </cell>
          <cell r="K46">
            <v>2016</v>
          </cell>
          <cell r="L46">
            <v>0</v>
          </cell>
          <cell r="M46">
            <v>0.375</v>
          </cell>
          <cell r="N46" t="str">
            <v>Academic</v>
          </cell>
          <cell r="O46" t="str">
            <v>Custom 1</v>
          </cell>
          <cell r="P46" t="str">
            <v>Custom 1</v>
          </cell>
          <cell r="Q46" t="str">
            <v>Small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57685.945967752763</v>
          </cell>
          <cell r="AA46">
            <v>46</v>
          </cell>
          <cell r="AB46">
            <v>49</v>
          </cell>
          <cell r="AC46">
            <v>1.4999999999999999E-2</v>
          </cell>
          <cell r="AD46">
            <v>6398.8722295162906</v>
          </cell>
          <cell r="AE46">
            <v>10000</v>
          </cell>
          <cell r="AF46">
            <v>36125</v>
          </cell>
          <cell r="AG46">
            <v>103547.46312010004</v>
          </cell>
          <cell r="AH46">
            <v>31</v>
          </cell>
          <cell r="AI46">
            <v>0</v>
          </cell>
          <cell r="AJ46">
            <v>0</v>
          </cell>
          <cell r="AK46">
            <v>0.35</v>
          </cell>
          <cell r="AL46">
            <v>0</v>
          </cell>
          <cell r="AM46">
            <v>0</v>
          </cell>
          <cell r="AN46">
            <v>1916</v>
          </cell>
          <cell r="AO46">
            <v>184</v>
          </cell>
          <cell r="AP46">
            <v>0.03</v>
          </cell>
          <cell r="AQ46">
            <v>12797.744459032581</v>
          </cell>
          <cell r="AR46">
            <v>19252.854242028967</v>
          </cell>
          <cell r="AS46">
            <v>5</v>
          </cell>
          <cell r="AT46">
            <v>0</v>
          </cell>
          <cell r="AU46">
            <v>0</v>
          </cell>
          <cell r="AV46">
            <v>0</v>
          </cell>
          <cell r="AW46">
            <v>3053.9381143848418</v>
          </cell>
          <cell r="AX46" t="str">
            <v>Y</v>
          </cell>
          <cell r="AY46">
            <v>0</v>
          </cell>
          <cell r="AZ46">
            <v>0</v>
          </cell>
          <cell r="BA46">
            <v>3528.6365531245378</v>
          </cell>
          <cell r="BB46" t="str">
            <v>Y</v>
          </cell>
          <cell r="BC46">
            <v>3528.6365531245378</v>
          </cell>
          <cell r="BD46" t="str">
            <v>Y</v>
          </cell>
          <cell r="BE46">
            <v>0</v>
          </cell>
          <cell r="BF46">
            <v>0</v>
          </cell>
          <cell r="BG46">
            <v>10132.727297177358</v>
          </cell>
          <cell r="BI46">
            <v>130.58922917380184</v>
          </cell>
          <cell r="BJ46">
            <v>204.08163265306123</v>
          </cell>
        </row>
        <row r="47">
          <cell r="A47">
            <v>2000142547</v>
          </cell>
          <cell r="B47">
            <v>564275.84</v>
          </cell>
          <cell r="C47">
            <v>2016</v>
          </cell>
          <cell r="D47">
            <v>0</v>
          </cell>
          <cell r="E47" t="str">
            <v>Y</v>
          </cell>
          <cell r="F47" t="str">
            <v>Y</v>
          </cell>
          <cell r="G47" t="str">
            <v>Y</v>
          </cell>
          <cell r="H47">
            <v>264717.66873310652</v>
          </cell>
          <cell r="I47">
            <v>252370.13030673857</v>
          </cell>
          <cell r="J47">
            <v>6237</v>
          </cell>
          <cell r="K47">
            <v>2016</v>
          </cell>
          <cell r="L47">
            <v>0</v>
          </cell>
          <cell r="M47">
            <v>0.375</v>
          </cell>
          <cell r="N47" t="str">
            <v>Academic</v>
          </cell>
          <cell r="O47" t="str">
            <v>Custom 2</v>
          </cell>
          <cell r="P47" t="str">
            <v>Custom 2</v>
          </cell>
          <cell r="Q47" t="str">
            <v>Small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65878.192111668439</v>
          </cell>
          <cell r="AA47">
            <v>54</v>
          </cell>
          <cell r="AB47">
            <v>41</v>
          </cell>
          <cell r="AC47">
            <v>1.4999999999999999E-2</v>
          </cell>
          <cell r="AD47">
            <v>9452.3104816750256</v>
          </cell>
          <cell r="AE47">
            <v>10000</v>
          </cell>
          <cell r="AF47">
            <v>30948</v>
          </cell>
          <cell r="AG47">
            <v>143470.54314645723</v>
          </cell>
          <cell r="AH47">
            <v>31</v>
          </cell>
          <cell r="AI47">
            <v>0</v>
          </cell>
          <cell r="AJ47">
            <v>0</v>
          </cell>
          <cell r="AK47">
            <v>0.35</v>
          </cell>
          <cell r="AL47">
            <v>0</v>
          </cell>
          <cell r="AM47">
            <v>0</v>
          </cell>
          <cell r="AN47">
            <v>1916</v>
          </cell>
          <cell r="AO47">
            <v>184</v>
          </cell>
          <cell r="AP47">
            <v>0.03</v>
          </cell>
          <cell r="AQ47">
            <v>18904.620963350051</v>
          </cell>
          <cell r="AR47">
            <v>29338.515121767545</v>
          </cell>
          <cell r="AS47">
            <v>5</v>
          </cell>
          <cell r="AT47">
            <v>0</v>
          </cell>
          <cell r="AU47">
            <v>0</v>
          </cell>
          <cell r="AV47">
            <v>0</v>
          </cell>
          <cell r="AW47">
            <v>3817.7588316770434</v>
          </cell>
          <cell r="AX47" t="str">
            <v>Y</v>
          </cell>
          <cell r="AY47">
            <v>0</v>
          </cell>
          <cell r="AZ47">
            <v>0</v>
          </cell>
          <cell r="BA47">
            <v>4932.5605475841476</v>
          </cell>
          <cell r="BB47" t="str">
            <v>Y</v>
          </cell>
          <cell r="BC47">
            <v>4932.5605475841476</v>
          </cell>
          <cell r="BD47" t="str">
            <v>Y</v>
          </cell>
          <cell r="BE47">
            <v>0</v>
          </cell>
          <cell r="BF47">
            <v>0</v>
          </cell>
          <cell r="BG47">
            <v>12347.538426367952</v>
          </cell>
          <cell r="BI47">
            <v>230.54415808963478</v>
          </cell>
          <cell r="BJ47">
            <v>243.90243902439025</v>
          </cell>
        </row>
        <row r="48">
          <cell r="A48">
            <v>2000315381</v>
          </cell>
          <cell r="B48">
            <v>87667.202699999994</v>
          </cell>
          <cell r="C48">
            <v>2016</v>
          </cell>
          <cell r="D48">
            <v>0</v>
          </cell>
          <cell r="E48" t="str">
            <v>Y</v>
          </cell>
          <cell r="F48" t="str">
            <v>Y</v>
          </cell>
          <cell r="G48" t="str">
            <v>Y</v>
          </cell>
          <cell r="H48">
            <v>58117.612253405598</v>
          </cell>
          <cell r="I48">
            <v>56842.78471820664</v>
          </cell>
          <cell r="J48">
            <v>6262</v>
          </cell>
          <cell r="K48">
            <v>2016</v>
          </cell>
          <cell r="L48">
            <v>0</v>
          </cell>
          <cell r="M48">
            <v>0.2</v>
          </cell>
          <cell r="N48" t="str">
            <v>Academic</v>
          </cell>
          <cell r="O48" t="str">
            <v>Custom 1</v>
          </cell>
          <cell r="P48" t="str">
            <v>Custom 1</v>
          </cell>
          <cell r="Q48" t="str">
            <v>Small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12682.382367575272</v>
          </cell>
          <cell r="AA48">
            <v>12</v>
          </cell>
          <cell r="AB48">
            <v>83</v>
          </cell>
          <cell r="AC48">
            <v>0.03</v>
          </cell>
          <cell r="AD48">
            <v>3010.4875520272581</v>
          </cell>
          <cell r="AE48">
            <v>10000</v>
          </cell>
          <cell r="AF48">
            <v>107621</v>
          </cell>
          <cell r="AG48">
            <v>44160.402350631368</v>
          </cell>
          <cell r="AH48">
            <v>9</v>
          </cell>
          <cell r="AI48">
            <v>22</v>
          </cell>
          <cell r="AJ48">
            <v>125282</v>
          </cell>
          <cell r="AK48">
            <v>0.5</v>
          </cell>
          <cell r="AL48">
            <v>50112.800000000003</v>
          </cell>
          <cell r="AM48">
            <v>0.6</v>
          </cell>
          <cell r="AN48">
            <v>1916</v>
          </cell>
          <cell r="AO48">
            <v>184</v>
          </cell>
          <cell r="AP48">
            <v>0.03</v>
          </cell>
          <cell r="AQ48">
            <v>3010.4875520272581</v>
          </cell>
          <cell r="AR48">
            <v>0</v>
          </cell>
          <cell r="AS48">
            <v>0</v>
          </cell>
          <cell r="AT48">
            <v>5</v>
          </cell>
          <cell r="AU48">
            <v>33080</v>
          </cell>
          <cell r="AV48">
            <v>16540</v>
          </cell>
          <cell r="AW48">
            <v>0</v>
          </cell>
          <cell r="AX48" t="str">
            <v>N</v>
          </cell>
          <cell r="AY48">
            <v>2836</v>
          </cell>
          <cell r="AZ48">
            <v>1418</v>
          </cell>
          <cell r="BA48">
            <v>0</v>
          </cell>
          <cell r="BB48" t="str">
            <v>N</v>
          </cell>
          <cell r="BC48">
            <v>0</v>
          </cell>
          <cell r="BD48" t="str">
            <v>N</v>
          </cell>
          <cell r="BE48">
            <v>0</v>
          </cell>
          <cell r="BF48">
            <v>0</v>
          </cell>
          <cell r="BG48">
            <v>1274.8275351989564</v>
          </cell>
          <cell r="BH48">
            <v>2277.8545454545456</v>
          </cell>
          <cell r="BI48">
            <v>36.270934361774195</v>
          </cell>
          <cell r="BJ48">
            <v>120.48192771084338</v>
          </cell>
        </row>
        <row r="49">
          <cell r="A49">
            <v>2000081743</v>
          </cell>
          <cell r="B49">
            <v>18625.685512499997</v>
          </cell>
          <cell r="C49">
            <v>2016</v>
          </cell>
          <cell r="D49">
            <v>0</v>
          </cell>
          <cell r="E49" t="str">
            <v>Y</v>
          </cell>
          <cell r="F49" t="str">
            <v>Y</v>
          </cell>
          <cell r="G49" t="str">
            <v>Y</v>
          </cell>
          <cell r="H49">
            <v>28873.229966515602</v>
          </cell>
          <cell r="I49">
            <v>27761.117760176428</v>
          </cell>
          <cell r="J49">
            <v>6269</v>
          </cell>
          <cell r="K49">
            <v>2016</v>
          </cell>
          <cell r="L49">
            <v>0</v>
          </cell>
          <cell r="M49">
            <v>0.1</v>
          </cell>
          <cell r="N49" t="str">
            <v>Academic</v>
          </cell>
          <cell r="O49" t="str">
            <v>Large</v>
          </cell>
          <cell r="P49" t="str">
            <v>Large</v>
          </cell>
          <cell r="Q49" t="str">
            <v>Small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2805.1584793512902</v>
          </cell>
          <cell r="AA49">
            <v>3</v>
          </cell>
          <cell r="AB49">
            <v>92</v>
          </cell>
          <cell r="AC49">
            <v>0.03</v>
          </cell>
          <cell r="AD49">
            <v>642.92531975553868</v>
          </cell>
          <cell r="AE49">
            <v>7500</v>
          </cell>
          <cell r="AF49">
            <v>112812</v>
          </cell>
          <cell r="AG49">
            <v>22920.000537901913</v>
          </cell>
          <cell r="AH49">
            <v>4</v>
          </cell>
          <cell r="AI49">
            <v>27</v>
          </cell>
          <cell r="AJ49">
            <v>132037</v>
          </cell>
          <cell r="AK49">
            <v>0.5</v>
          </cell>
          <cell r="AL49">
            <v>59416.65</v>
          </cell>
          <cell r="AM49">
            <v>0.55000000000000004</v>
          </cell>
          <cell r="AN49">
            <v>1916</v>
          </cell>
          <cell r="AO49">
            <v>184</v>
          </cell>
          <cell r="AP49">
            <v>0.03</v>
          </cell>
          <cell r="AQ49">
            <v>642.92531975553868</v>
          </cell>
          <cell r="AR49">
            <v>0</v>
          </cell>
          <cell r="AS49">
            <v>0</v>
          </cell>
          <cell r="AT49">
            <v>5</v>
          </cell>
          <cell r="AU49">
            <v>28457</v>
          </cell>
          <cell r="AV49">
            <v>14228.5</v>
          </cell>
          <cell r="AW49">
            <v>2035.9587429232279</v>
          </cell>
          <cell r="AX49" t="str">
            <v>Y</v>
          </cell>
          <cell r="AY49">
            <v>0</v>
          </cell>
          <cell r="AZ49">
            <v>0</v>
          </cell>
          <cell r="BA49">
            <v>0</v>
          </cell>
          <cell r="BB49" t="str">
            <v>N</v>
          </cell>
          <cell r="BC49">
            <v>0</v>
          </cell>
          <cell r="BD49" t="str">
            <v>N</v>
          </cell>
          <cell r="BE49">
            <v>0</v>
          </cell>
          <cell r="BF49">
            <v>0</v>
          </cell>
          <cell r="BG49">
            <v>1112.112206339174</v>
          </cell>
          <cell r="BH49">
            <v>2200.6166666666668</v>
          </cell>
          <cell r="BI49">
            <v>6.9883186929949854</v>
          </cell>
          <cell r="BJ49">
            <v>81.521739130434781</v>
          </cell>
        </row>
        <row r="50">
          <cell r="A50">
            <v>2000452516</v>
          </cell>
          <cell r="B50">
            <v>545861.77120000008</v>
          </cell>
          <cell r="C50">
            <v>2016</v>
          </cell>
          <cell r="D50">
            <v>0</v>
          </cell>
          <cell r="E50" t="str">
            <v>Y</v>
          </cell>
          <cell r="F50" t="str">
            <v>Y</v>
          </cell>
          <cell r="G50" t="str">
            <v>Y</v>
          </cell>
          <cell r="H50">
            <v>257992.55005849682</v>
          </cell>
          <cell r="I50">
            <v>250796.76720949935</v>
          </cell>
          <cell r="J50">
            <v>6281</v>
          </cell>
          <cell r="K50">
            <v>2016</v>
          </cell>
          <cell r="L50">
            <v>0</v>
          </cell>
          <cell r="M50">
            <v>0.375</v>
          </cell>
          <cell r="N50" t="str">
            <v>Academic</v>
          </cell>
          <cell r="O50" t="str">
            <v>Custom 2</v>
          </cell>
          <cell r="P50" t="str">
            <v>Custom 2</v>
          </cell>
          <cell r="Q50" t="str">
            <v>Small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66734.800909054247</v>
          </cell>
          <cell r="AA50">
            <v>53</v>
          </cell>
          <cell r="AB50">
            <v>42</v>
          </cell>
          <cell r="AC50">
            <v>1.4999999999999999E-2</v>
          </cell>
          <cell r="AD50">
            <v>9188.9485816358138</v>
          </cell>
          <cell r="AE50">
            <v>10000</v>
          </cell>
          <cell r="AF50">
            <v>30263</v>
          </cell>
          <cell r="AG50">
            <v>143470.54314645723</v>
          </cell>
          <cell r="AH50">
            <v>31</v>
          </cell>
          <cell r="AI50">
            <v>0</v>
          </cell>
          <cell r="AJ50">
            <v>0</v>
          </cell>
          <cell r="AK50">
            <v>0.35</v>
          </cell>
          <cell r="AL50">
            <v>0</v>
          </cell>
          <cell r="AM50">
            <v>0</v>
          </cell>
          <cell r="AN50">
            <v>1916</v>
          </cell>
          <cell r="AO50">
            <v>184</v>
          </cell>
          <cell r="AP50">
            <v>0.03</v>
          </cell>
          <cell r="AQ50">
            <v>18377.897163271628</v>
          </cell>
          <cell r="AR50">
            <v>26908.543227142531</v>
          </cell>
          <cell r="AS50">
            <v>5</v>
          </cell>
          <cell r="AT50">
            <v>0</v>
          </cell>
          <cell r="AU50">
            <v>0</v>
          </cell>
          <cell r="AV50">
            <v>0</v>
          </cell>
          <cell r="AW50">
            <v>3817.7588316770434</v>
          </cell>
          <cell r="AX50" t="str">
            <v>Y</v>
          </cell>
          <cell r="AY50">
            <v>0</v>
          </cell>
          <cell r="AZ50">
            <v>0</v>
          </cell>
          <cell r="BA50">
            <v>4932.5605475841476</v>
          </cell>
          <cell r="BB50" t="str">
            <v>Y</v>
          </cell>
          <cell r="BC50">
            <v>4932.5605475841476</v>
          </cell>
          <cell r="BD50" t="str">
            <v>Y</v>
          </cell>
          <cell r="BE50">
            <v>0</v>
          </cell>
          <cell r="BF50">
            <v>0</v>
          </cell>
          <cell r="BG50">
            <v>7195.7828489974854</v>
          </cell>
          <cell r="BI50">
            <v>218.78449003894795</v>
          </cell>
          <cell r="BJ50">
            <v>238.0952380952381</v>
          </cell>
        </row>
        <row r="51">
          <cell r="A51">
            <v>3000174443</v>
          </cell>
          <cell r="B51">
            <v>140418.079604</v>
          </cell>
          <cell r="C51">
            <v>2016</v>
          </cell>
          <cell r="D51">
            <v>0</v>
          </cell>
          <cell r="E51" t="str">
            <v>Y</v>
          </cell>
          <cell r="F51" t="str">
            <v>Y</v>
          </cell>
          <cell r="G51" t="str">
            <v>Y</v>
          </cell>
          <cell r="H51">
            <v>60933.528771028607</v>
          </cell>
          <cell r="I51">
            <v>55908.180143350866</v>
          </cell>
          <cell r="J51">
            <v>6282</v>
          </cell>
          <cell r="K51">
            <v>2016</v>
          </cell>
          <cell r="L51">
            <v>0</v>
          </cell>
          <cell r="M51">
            <v>0.2</v>
          </cell>
          <cell r="N51" t="str">
            <v>Academic</v>
          </cell>
          <cell r="O51" t="str">
            <v>Large</v>
          </cell>
          <cell r="P51" t="str">
            <v>Custom 1</v>
          </cell>
          <cell r="Q51" t="str">
            <v>Small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10073.558086682893</v>
          </cell>
          <cell r="AA51">
            <v>9</v>
          </cell>
          <cell r="AB51">
            <v>86</v>
          </cell>
          <cell r="AC51">
            <v>0.03</v>
          </cell>
          <cell r="AD51">
            <v>4514.7491307204864</v>
          </cell>
          <cell r="AE51">
            <v>10000</v>
          </cell>
          <cell r="AF51">
            <v>110163</v>
          </cell>
          <cell r="AG51">
            <v>45834.622056667977</v>
          </cell>
          <cell r="AH51">
            <v>10</v>
          </cell>
          <cell r="AI51">
            <v>21</v>
          </cell>
          <cell r="AJ51">
            <v>120390</v>
          </cell>
          <cell r="AK51">
            <v>0.5</v>
          </cell>
          <cell r="AL51">
            <v>48156</v>
          </cell>
          <cell r="AM51">
            <v>0.6</v>
          </cell>
          <cell r="AN51">
            <v>1916</v>
          </cell>
          <cell r="AO51">
            <v>184</v>
          </cell>
          <cell r="AP51">
            <v>0.03</v>
          </cell>
          <cell r="AQ51">
            <v>4514.7491307204864</v>
          </cell>
          <cell r="AR51">
            <v>0</v>
          </cell>
          <cell r="AS51">
            <v>0</v>
          </cell>
          <cell r="AT51">
            <v>5</v>
          </cell>
          <cell r="AU51">
            <v>33080</v>
          </cell>
          <cell r="AV51">
            <v>16540</v>
          </cell>
          <cell r="AW51">
            <v>0</v>
          </cell>
          <cell r="AX51" t="str">
            <v>N</v>
          </cell>
          <cell r="AY51">
            <v>1891</v>
          </cell>
          <cell r="AZ51">
            <v>945.5</v>
          </cell>
          <cell r="BA51">
            <v>0</v>
          </cell>
          <cell r="BB51" t="str">
            <v>N</v>
          </cell>
          <cell r="BC51">
            <v>0</v>
          </cell>
          <cell r="BD51" t="str">
            <v>N</v>
          </cell>
          <cell r="BE51">
            <v>0</v>
          </cell>
          <cell r="BF51">
            <v>0</v>
          </cell>
          <cell r="BG51">
            <v>5025.348627677743</v>
          </cell>
          <cell r="BH51">
            <v>2293.1428571428573</v>
          </cell>
          <cell r="BI51">
            <v>52.49708291535449</v>
          </cell>
          <cell r="BJ51">
            <v>116.27906976744185</v>
          </cell>
        </row>
        <row r="52">
          <cell r="A52">
            <v>2000415897</v>
          </cell>
          <cell r="B52">
            <v>149427.39240000001</v>
          </cell>
          <cell r="C52">
            <v>2016</v>
          </cell>
          <cell r="D52">
            <v>0</v>
          </cell>
          <cell r="E52" t="str">
            <v>Y</v>
          </cell>
          <cell r="F52" t="str">
            <v>Y</v>
          </cell>
          <cell r="G52" t="str">
            <v>Y</v>
          </cell>
          <cell r="H52">
            <v>102931.56542904401</v>
          </cell>
          <cell r="I52">
            <v>96145.932789155893</v>
          </cell>
          <cell r="J52">
            <v>6283</v>
          </cell>
          <cell r="K52">
            <v>2016</v>
          </cell>
          <cell r="L52">
            <v>0</v>
          </cell>
          <cell r="M52">
            <v>0.22500000000000001</v>
          </cell>
          <cell r="N52" t="str">
            <v>Academic</v>
          </cell>
          <cell r="O52" t="str">
            <v>Custom 1</v>
          </cell>
          <cell r="P52" t="str">
            <v>Custom 1</v>
          </cell>
          <cell r="Q52" t="str">
            <v>Small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18735.123650202386</v>
          </cell>
          <cell r="AA52">
            <v>9</v>
          </cell>
          <cell r="AB52">
            <v>86</v>
          </cell>
          <cell r="AC52">
            <v>0.03</v>
          </cell>
          <cell r="AD52">
            <v>5044.875481506072</v>
          </cell>
          <cell r="AE52">
            <v>10000</v>
          </cell>
          <cell r="AF52">
            <v>98970</v>
          </cell>
          <cell r="AG52">
            <v>65322.808385890836</v>
          </cell>
          <cell r="AH52">
            <v>14</v>
          </cell>
          <cell r="AI52">
            <v>17</v>
          </cell>
          <cell r="AJ52">
            <v>94415</v>
          </cell>
          <cell r="AK52">
            <v>0.4</v>
          </cell>
          <cell r="AL52">
            <v>43902.974999999999</v>
          </cell>
          <cell r="AM52">
            <v>0.53500000000000003</v>
          </cell>
          <cell r="AN52">
            <v>1916</v>
          </cell>
          <cell r="AO52">
            <v>184</v>
          </cell>
          <cell r="AP52">
            <v>0.03</v>
          </cell>
          <cell r="AQ52">
            <v>5044.875481506072</v>
          </cell>
          <cell r="AR52">
            <v>0</v>
          </cell>
          <cell r="AS52">
            <v>0</v>
          </cell>
          <cell r="AT52">
            <v>5</v>
          </cell>
          <cell r="AU52">
            <v>33080</v>
          </cell>
          <cell r="AV52">
            <v>19848</v>
          </cell>
          <cell r="AW52">
            <v>3053.9381143848418</v>
          </cell>
          <cell r="AX52" t="str">
            <v>Y</v>
          </cell>
          <cell r="AY52">
            <v>0</v>
          </cell>
          <cell r="AZ52">
            <v>0</v>
          </cell>
          <cell r="BA52">
            <v>4517.0313193389184</v>
          </cell>
          <cell r="BB52" t="str">
            <v>Y</v>
          </cell>
          <cell r="BC52">
            <v>4517.0313193389184</v>
          </cell>
          <cell r="BD52" t="str">
            <v>Y</v>
          </cell>
          <cell r="BE52">
            <v>0</v>
          </cell>
          <cell r="BF52">
            <v>0</v>
          </cell>
          <cell r="BG52">
            <v>6785.6326398881156</v>
          </cell>
          <cell r="BH52">
            <v>2582.5279411764704</v>
          </cell>
          <cell r="BI52">
            <v>58.661342808210136</v>
          </cell>
          <cell r="BJ52">
            <v>116.27906976744185</v>
          </cell>
        </row>
        <row r="53">
          <cell r="A53">
            <v>2000475194</v>
          </cell>
          <cell r="B53">
            <v>40051.575126749995</v>
          </cell>
          <cell r="C53">
            <v>2016</v>
          </cell>
          <cell r="D53">
            <v>0</v>
          </cell>
          <cell r="E53" t="str">
            <v>Y</v>
          </cell>
          <cell r="F53" t="str">
            <v>Y</v>
          </cell>
          <cell r="G53" t="str">
            <v>Y</v>
          </cell>
          <cell r="H53">
            <v>28222.368651076475</v>
          </cell>
          <cell r="I53">
            <v>28222.368651076475</v>
          </cell>
          <cell r="J53">
            <v>6957</v>
          </cell>
          <cell r="K53">
            <v>2016</v>
          </cell>
          <cell r="L53">
            <v>0</v>
          </cell>
          <cell r="M53">
            <v>0.1</v>
          </cell>
          <cell r="N53" t="str">
            <v>Academic</v>
          </cell>
          <cell r="O53" t="str">
            <v>Medium</v>
          </cell>
          <cell r="P53" t="str">
            <v>Large</v>
          </cell>
          <cell r="Q53" t="str">
            <v>Small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3824.4826055968688</v>
          </cell>
          <cell r="AA53">
            <v>3</v>
          </cell>
          <cell r="AB53">
            <v>92</v>
          </cell>
          <cell r="AC53">
            <v>0.03</v>
          </cell>
          <cell r="AD53">
            <v>1316.2817319704059</v>
          </cell>
          <cell r="AE53">
            <v>7500</v>
          </cell>
          <cell r="AF53">
            <v>111404</v>
          </cell>
          <cell r="AG53">
            <v>22870.244610895203</v>
          </cell>
          <cell r="AH53">
            <v>5</v>
          </cell>
          <cell r="AI53">
            <v>26</v>
          </cell>
          <cell r="AJ53">
            <v>129608</v>
          </cell>
          <cell r="AK53">
            <v>0.5</v>
          </cell>
          <cell r="AL53">
            <v>58323.6</v>
          </cell>
          <cell r="AM53">
            <v>0.54999999999999993</v>
          </cell>
          <cell r="AN53">
            <v>1916</v>
          </cell>
          <cell r="AO53">
            <v>184</v>
          </cell>
          <cell r="AP53">
            <v>0.03</v>
          </cell>
          <cell r="AQ53">
            <v>1316.2817319704059</v>
          </cell>
          <cell r="AR53">
            <v>0</v>
          </cell>
          <cell r="AS53">
            <v>0</v>
          </cell>
          <cell r="AT53">
            <v>5</v>
          </cell>
          <cell r="AU53">
            <v>28457</v>
          </cell>
          <cell r="AV53">
            <v>14228.5</v>
          </cell>
          <cell r="AW53">
            <v>1527.6414345844034</v>
          </cell>
          <cell r="AX53" t="str">
            <v>Y</v>
          </cell>
          <cell r="AY53">
            <v>0</v>
          </cell>
          <cell r="AZ53">
            <v>0</v>
          </cell>
          <cell r="BA53">
            <v>0</v>
          </cell>
          <cell r="BB53" t="str">
            <v>N</v>
          </cell>
          <cell r="BC53">
            <v>0</v>
          </cell>
          <cell r="BD53" t="str">
            <v>N</v>
          </cell>
          <cell r="BE53">
            <v>0</v>
          </cell>
          <cell r="BF53">
            <v>0</v>
          </cell>
          <cell r="BG53">
            <v>0</v>
          </cell>
          <cell r="BH53">
            <v>2243.2153846153847</v>
          </cell>
          <cell r="BI53">
            <v>14.307410130113107</v>
          </cell>
          <cell r="BJ53">
            <v>81.521739130434781</v>
          </cell>
        </row>
        <row r="54">
          <cell r="A54">
            <v>2000010902</v>
          </cell>
          <cell r="B54">
            <v>121241.55999999998</v>
          </cell>
          <cell r="C54">
            <v>2016</v>
          </cell>
          <cell r="D54">
            <v>0</v>
          </cell>
          <cell r="E54" t="str">
            <v>Y</v>
          </cell>
          <cell r="F54" t="str">
            <v>Y</v>
          </cell>
          <cell r="G54" t="str">
            <v>Y</v>
          </cell>
          <cell r="H54">
            <v>34626.09093231849</v>
          </cell>
          <cell r="I54">
            <v>34626.09093231849</v>
          </cell>
          <cell r="J54">
            <v>6405</v>
          </cell>
          <cell r="K54">
            <v>2016</v>
          </cell>
          <cell r="L54">
            <v>0</v>
          </cell>
          <cell r="M54">
            <v>0.1</v>
          </cell>
          <cell r="N54" t="str">
            <v>Academic</v>
          </cell>
          <cell r="O54" t="str">
            <v>Medium</v>
          </cell>
          <cell r="P54" t="str">
            <v>Medium</v>
          </cell>
          <cell r="Q54" t="str">
            <v>Small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8340.1691701518212</v>
          </cell>
          <cell r="AA54">
            <v>9</v>
          </cell>
          <cell r="AB54">
            <v>86</v>
          </cell>
          <cell r="AC54">
            <v>0.03</v>
          </cell>
          <cell r="AD54">
            <v>3887.4518751045543</v>
          </cell>
          <cell r="AE54">
            <v>5000</v>
          </cell>
          <cell r="AF54">
            <v>99905</v>
          </cell>
          <cell r="AG54">
            <v>24758.280327582266</v>
          </cell>
          <cell r="AH54">
            <v>6</v>
          </cell>
          <cell r="AI54">
            <v>25</v>
          </cell>
          <cell r="AJ54">
            <v>102055</v>
          </cell>
          <cell r="AK54">
            <v>0.55000000000000004</v>
          </cell>
          <cell r="AL54">
            <v>41332.274999999994</v>
          </cell>
          <cell r="AM54">
            <v>0.59500000000000008</v>
          </cell>
          <cell r="AN54">
            <v>1916</v>
          </cell>
          <cell r="AO54">
            <v>184</v>
          </cell>
          <cell r="AP54">
            <v>0.03</v>
          </cell>
          <cell r="AQ54">
            <v>3887.4518751045543</v>
          </cell>
          <cell r="AR54">
            <v>0</v>
          </cell>
          <cell r="AS54">
            <v>0</v>
          </cell>
          <cell r="AT54">
            <v>5</v>
          </cell>
          <cell r="AU54">
            <v>23655</v>
          </cell>
          <cell r="AV54">
            <v>10644.749999999998</v>
          </cell>
          <cell r="AW54">
            <v>1527.6414345844034</v>
          </cell>
          <cell r="AX54" t="str">
            <v>Y</v>
          </cell>
          <cell r="AY54">
            <v>0</v>
          </cell>
          <cell r="AZ54">
            <v>0</v>
          </cell>
          <cell r="BA54">
            <v>0</v>
          </cell>
          <cell r="BB54" t="str">
            <v>N</v>
          </cell>
          <cell r="BC54">
            <v>0</v>
          </cell>
          <cell r="BD54" t="str">
            <v>N</v>
          </cell>
          <cell r="BE54">
            <v>0</v>
          </cell>
          <cell r="BF54">
            <v>0</v>
          </cell>
          <cell r="BG54">
            <v>0</v>
          </cell>
          <cell r="BH54">
            <v>1653.2909999999997</v>
          </cell>
          <cell r="BI54">
            <v>45.202928780285518</v>
          </cell>
          <cell r="BJ54">
            <v>58.139534883720927</v>
          </cell>
        </row>
        <row r="55">
          <cell r="A55">
            <v>2000441605</v>
          </cell>
          <cell r="B55">
            <v>256816.85799999995</v>
          </cell>
          <cell r="C55">
            <v>2016</v>
          </cell>
          <cell r="D55">
            <v>0</v>
          </cell>
          <cell r="E55" t="str">
            <v>Y</v>
          </cell>
          <cell r="F55" t="str">
            <v>Y</v>
          </cell>
          <cell r="G55" t="str">
            <v>Y</v>
          </cell>
          <cell r="H55">
            <v>212565.38870137025</v>
          </cell>
          <cell r="I55">
            <v>202368.11317456258</v>
          </cell>
          <cell r="J55">
            <v>6318</v>
          </cell>
          <cell r="K55">
            <v>2016</v>
          </cell>
          <cell r="L55">
            <v>0</v>
          </cell>
          <cell r="M55">
            <v>0.375</v>
          </cell>
          <cell r="N55" t="str">
            <v>Academic</v>
          </cell>
          <cell r="O55" t="str">
            <v>Custom 1</v>
          </cell>
          <cell r="P55" t="str">
            <v>Custom 1</v>
          </cell>
          <cell r="Q55" t="str">
            <v>Small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69456.584591799663</v>
          </cell>
          <cell r="AA55">
            <v>64</v>
          </cell>
          <cell r="AB55">
            <v>31</v>
          </cell>
          <cell r="AC55">
            <v>1.4999999999999999E-2</v>
          </cell>
          <cell r="AD55">
            <v>4894.101638876994</v>
          </cell>
          <cell r="AE55">
            <v>10000</v>
          </cell>
          <cell r="AF55">
            <v>22623</v>
          </cell>
          <cell r="AG55">
            <v>103550.15262966798</v>
          </cell>
          <cell r="AH55">
            <v>31</v>
          </cell>
          <cell r="AI55">
            <v>0</v>
          </cell>
          <cell r="AJ55">
            <v>0</v>
          </cell>
          <cell r="AK55">
            <v>0.35</v>
          </cell>
          <cell r="AL55">
            <v>0</v>
          </cell>
          <cell r="AM55">
            <v>0</v>
          </cell>
          <cell r="AN55">
            <v>1916</v>
          </cell>
          <cell r="AO55">
            <v>184</v>
          </cell>
          <cell r="AP55">
            <v>0.03</v>
          </cell>
          <cell r="AQ55">
            <v>9788.203277753988</v>
          </cell>
          <cell r="AR55">
            <v>19250.164732461039</v>
          </cell>
          <cell r="AS55">
            <v>5</v>
          </cell>
          <cell r="AT55">
            <v>0</v>
          </cell>
          <cell r="AU55">
            <v>0</v>
          </cell>
          <cell r="AV55">
            <v>0</v>
          </cell>
          <cell r="AW55">
            <v>3053.9381143848418</v>
          </cell>
          <cell r="AX55" t="str">
            <v>Y</v>
          </cell>
          <cell r="AY55">
            <v>0</v>
          </cell>
          <cell r="AZ55">
            <v>0</v>
          </cell>
          <cell r="BA55">
            <v>3528.6365531245378</v>
          </cell>
          <cell r="BB55" t="str">
            <v>Y</v>
          </cell>
          <cell r="BC55">
            <v>3528.6365531245378</v>
          </cell>
          <cell r="BD55" t="str">
            <v>Y</v>
          </cell>
          <cell r="BE55">
            <v>0</v>
          </cell>
          <cell r="BF55">
            <v>0</v>
          </cell>
          <cell r="BG55">
            <v>10197.275526807685</v>
          </cell>
          <cell r="BI55">
            <v>157.87424641538689</v>
          </cell>
          <cell r="BJ55">
            <v>322.58064516129031</v>
          </cell>
        </row>
        <row r="56">
          <cell r="A56">
            <v>3000175666</v>
          </cell>
          <cell r="B56">
            <v>123627.71120000001</v>
          </cell>
          <cell r="C56">
            <v>2016</v>
          </cell>
          <cell r="D56">
            <v>0</v>
          </cell>
          <cell r="E56" t="str">
            <v>Y</v>
          </cell>
          <cell r="F56" t="str">
            <v>Y</v>
          </cell>
          <cell r="G56" t="str">
            <v>Y</v>
          </cell>
          <cell r="H56">
            <v>126657.07408254105</v>
          </cell>
          <cell r="I56">
            <v>118883.04667643855</v>
          </cell>
          <cell r="J56">
            <v>6320</v>
          </cell>
          <cell r="K56">
            <v>2016</v>
          </cell>
          <cell r="L56">
            <v>0</v>
          </cell>
          <cell r="M56">
            <v>0.27500000000000002</v>
          </cell>
          <cell r="N56" t="str">
            <v>Academic</v>
          </cell>
          <cell r="O56" t="str">
            <v>Custom 2</v>
          </cell>
          <cell r="P56" t="str">
            <v>Custom 1</v>
          </cell>
          <cell r="Q56" t="str">
            <v>Small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28186.060271909402</v>
          </cell>
          <cell r="AA56">
            <v>54</v>
          </cell>
          <cell r="AB56">
            <v>41</v>
          </cell>
          <cell r="AC56">
            <v>1.4999999999999999E-2</v>
          </cell>
          <cell r="AD56">
            <v>2277.2065720786413</v>
          </cell>
          <cell r="AE56">
            <v>10000</v>
          </cell>
          <cell r="AF56">
            <v>75659</v>
          </cell>
          <cell r="AG56">
            <v>78692.360448072315</v>
          </cell>
          <cell r="AH56">
            <v>19</v>
          </cell>
          <cell r="AI56">
            <v>12</v>
          </cell>
          <cell r="AJ56">
            <v>68067</v>
          </cell>
          <cell r="AK56">
            <v>0.4</v>
          </cell>
          <cell r="AL56">
            <v>29609.144999999997</v>
          </cell>
          <cell r="AM56">
            <v>0.56500000000000006</v>
          </cell>
          <cell r="AN56">
            <v>1916</v>
          </cell>
          <cell r="AO56">
            <v>184</v>
          </cell>
          <cell r="AP56">
            <v>0.03</v>
          </cell>
          <cell r="AQ56">
            <v>4554.4131441572827</v>
          </cell>
          <cell r="AR56">
            <v>0</v>
          </cell>
          <cell r="AS56">
            <v>0</v>
          </cell>
          <cell r="AT56">
            <v>5</v>
          </cell>
          <cell r="AU56">
            <v>33080</v>
          </cell>
          <cell r="AV56">
            <v>19848</v>
          </cell>
          <cell r="AW56">
            <v>3817.7588316770434</v>
          </cell>
          <cell r="AX56" t="str">
            <v>Y</v>
          </cell>
          <cell r="AY56">
            <v>0</v>
          </cell>
          <cell r="AZ56">
            <v>0</v>
          </cell>
          <cell r="BA56">
            <v>4093.4335623898983</v>
          </cell>
          <cell r="BB56" t="str">
            <v>Y</v>
          </cell>
          <cell r="BC56">
            <v>4093.4335623898983</v>
          </cell>
          <cell r="BD56" t="str">
            <v>Y</v>
          </cell>
          <cell r="BE56">
            <v>0</v>
          </cell>
          <cell r="BF56">
            <v>0</v>
          </cell>
          <cell r="BG56">
            <v>7774.0274061024975</v>
          </cell>
          <cell r="BH56">
            <v>2467.4287499999996</v>
          </cell>
          <cell r="BI56">
            <v>55.541623709235154</v>
          </cell>
          <cell r="BJ56">
            <v>243.90243902439025</v>
          </cell>
        </row>
        <row r="57">
          <cell r="A57">
            <v>2000321630</v>
          </cell>
          <cell r="B57">
            <v>49960.958379749987</v>
          </cell>
          <cell r="C57">
            <v>2016</v>
          </cell>
          <cell r="D57">
            <v>0</v>
          </cell>
          <cell r="E57" t="str">
            <v>Y</v>
          </cell>
          <cell r="F57" t="str">
            <v>Y</v>
          </cell>
          <cell r="G57" t="str">
            <v>Y</v>
          </cell>
          <cell r="H57">
            <v>91000.900985705244</v>
          </cell>
          <cell r="I57">
            <v>85699.87762731465</v>
          </cell>
          <cell r="J57">
            <v>6324</v>
          </cell>
          <cell r="K57">
            <v>2016</v>
          </cell>
          <cell r="L57">
            <v>0</v>
          </cell>
          <cell r="M57">
            <v>0.27500000000000002</v>
          </cell>
          <cell r="N57" t="str">
            <v>Academic</v>
          </cell>
          <cell r="O57" t="str">
            <v>Custom 1</v>
          </cell>
          <cell r="P57" t="str">
            <v>Large</v>
          </cell>
          <cell r="Q57" t="str">
            <v>Small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9628.4442531904297</v>
          </cell>
          <cell r="AA57">
            <v>8</v>
          </cell>
          <cell r="AB57">
            <v>87</v>
          </cell>
          <cell r="AC57">
            <v>0.03</v>
          </cell>
          <cell r="AD57">
            <v>1787.6820789882124</v>
          </cell>
          <cell r="AE57">
            <v>7500</v>
          </cell>
          <cell r="AF57">
            <v>103397</v>
          </cell>
          <cell r="AG57">
            <v>72549.520594919508</v>
          </cell>
          <cell r="AH57">
            <v>20</v>
          </cell>
          <cell r="AI57">
            <v>11</v>
          </cell>
          <cell r="AJ57">
            <v>49876</v>
          </cell>
          <cell r="AK57">
            <v>0.4</v>
          </cell>
          <cell r="AL57">
            <v>21696.059999999998</v>
          </cell>
          <cell r="AM57">
            <v>0.56500000000000006</v>
          </cell>
          <cell r="AN57">
            <v>1916</v>
          </cell>
          <cell r="AO57">
            <v>184</v>
          </cell>
          <cell r="AP57">
            <v>0.03</v>
          </cell>
          <cell r="AQ57">
            <v>1787.6820789882124</v>
          </cell>
          <cell r="AR57">
            <v>0</v>
          </cell>
          <cell r="AS57">
            <v>0</v>
          </cell>
          <cell r="AT57">
            <v>5</v>
          </cell>
          <cell r="AU57">
            <v>28457</v>
          </cell>
          <cell r="AV57">
            <v>17074.2</v>
          </cell>
          <cell r="AW57">
            <v>0</v>
          </cell>
          <cell r="AX57" t="str">
            <v>N</v>
          </cell>
          <cell r="AY57">
            <v>2836</v>
          </cell>
          <cell r="AZ57">
            <v>1701.6</v>
          </cell>
          <cell r="BA57">
            <v>3521.912779204712</v>
          </cell>
          <cell r="BB57" t="str">
            <v>Y</v>
          </cell>
          <cell r="BC57">
            <v>0</v>
          </cell>
          <cell r="BD57" t="str">
            <v>N</v>
          </cell>
          <cell r="BE57">
            <v>0</v>
          </cell>
          <cell r="BF57">
            <v>0</v>
          </cell>
          <cell r="BG57">
            <v>5301.0233583905974</v>
          </cell>
          <cell r="BH57">
            <v>1972.3690909090908</v>
          </cell>
          <cell r="BI57">
            <v>20.548069873427728</v>
          </cell>
          <cell r="BJ57">
            <v>86.206896551724142</v>
          </cell>
        </row>
        <row r="58">
          <cell r="A58">
            <v>3000175681</v>
          </cell>
          <cell r="B58">
            <v>26047.852874999997</v>
          </cell>
          <cell r="C58">
            <v>2016</v>
          </cell>
          <cell r="D58">
            <v>0</v>
          </cell>
          <cell r="E58" t="str">
            <v>Y</v>
          </cell>
          <cell r="F58" t="str">
            <v>Y</v>
          </cell>
          <cell r="G58" t="str">
            <v>Y</v>
          </cell>
          <cell r="H58">
            <v>18763.363500665655</v>
          </cell>
          <cell r="I58">
            <v>18763.363500665655</v>
          </cell>
          <cell r="J58">
            <v>6387</v>
          </cell>
          <cell r="K58">
            <v>2016</v>
          </cell>
          <cell r="L58">
            <v>0</v>
          </cell>
          <cell r="M58">
            <v>0.05</v>
          </cell>
          <cell r="N58" t="str">
            <v>Academic</v>
          </cell>
          <cell r="O58" t="str">
            <v>Large</v>
          </cell>
          <cell r="P58" t="str">
            <v>Large</v>
          </cell>
          <cell r="Q58" t="str">
            <v>Small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8563.3984642900359</v>
          </cell>
          <cell r="AA58">
            <v>7</v>
          </cell>
          <cell r="AB58">
            <v>88</v>
          </cell>
          <cell r="AC58">
            <v>0.03</v>
          </cell>
          <cell r="AD58">
            <v>1038.3375401787009</v>
          </cell>
          <cell r="AE58">
            <v>7500</v>
          </cell>
          <cell r="AF58">
            <v>105998</v>
          </cell>
          <cell r="AG58">
            <v>10199.965036375617</v>
          </cell>
          <cell r="AH58">
            <v>1</v>
          </cell>
          <cell r="AI58">
            <v>30</v>
          </cell>
          <cell r="AJ58">
            <v>148443</v>
          </cell>
          <cell r="AK58">
            <v>0.5</v>
          </cell>
          <cell r="AL58">
            <v>70510.425000000003</v>
          </cell>
          <cell r="AM58">
            <v>0.52500000000000002</v>
          </cell>
          <cell r="AN58">
            <v>1916</v>
          </cell>
          <cell r="AO58">
            <v>184</v>
          </cell>
          <cell r="AP58">
            <v>0.03</v>
          </cell>
          <cell r="AQ58">
            <v>1038.3375401787009</v>
          </cell>
          <cell r="AR58">
            <v>0</v>
          </cell>
          <cell r="AS58">
            <v>0</v>
          </cell>
          <cell r="AT58">
            <v>5</v>
          </cell>
          <cell r="AU58">
            <v>28457</v>
          </cell>
          <cell r="AV58">
            <v>14228.5</v>
          </cell>
          <cell r="AW58">
            <v>0</v>
          </cell>
          <cell r="AX58" t="str">
            <v>N</v>
          </cell>
          <cell r="AY58">
            <v>1891</v>
          </cell>
          <cell r="AZ58">
            <v>945.5</v>
          </cell>
          <cell r="BA58">
            <v>0</v>
          </cell>
          <cell r="BB58" t="str">
            <v>N</v>
          </cell>
          <cell r="BC58">
            <v>0</v>
          </cell>
          <cell r="BD58" t="str">
            <v>N</v>
          </cell>
          <cell r="BE58">
            <v>0</v>
          </cell>
          <cell r="BF58">
            <v>0</v>
          </cell>
          <cell r="BG58">
            <v>0</v>
          </cell>
          <cell r="BH58">
            <v>2350.3475000000003</v>
          </cell>
          <cell r="BI58">
            <v>11.79929022930342</v>
          </cell>
          <cell r="BJ58">
            <v>85.227272727272734</v>
          </cell>
        </row>
        <row r="59">
          <cell r="A59">
            <v>2000157688</v>
          </cell>
          <cell r="B59">
            <v>123025.13</v>
          </cell>
          <cell r="C59">
            <v>2016</v>
          </cell>
          <cell r="D59">
            <v>0</v>
          </cell>
          <cell r="E59" t="str">
            <v>Y</v>
          </cell>
          <cell r="F59" t="str">
            <v>Y</v>
          </cell>
          <cell r="G59" t="str">
            <v>Y</v>
          </cell>
          <cell r="H59">
            <v>117220.92976345762</v>
          </cell>
          <cell r="I59">
            <v>110807.79419872785</v>
          </cell>
          <cell r="J59">
            <v>6388</v>
          </cell>
          <cell r="K59">
            <v>2016</v>
          </cell>
          <cell r="L59">
            <v>0</v>
          </cell>
          <cell r="M59">
            <v>0.27500000000000002</v>
          </cell>
          <cell r="N59" t="str">
            <v>Academic</v>
          </cell>
          <cell r="O59" t="str">
            <v>Large</v>
          </cell>
          <cell r="P59" t="str">
            <v>Large</v>
          </cell>
          <cell r="Q59" t="str">
            <v>Small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22413.027984347049</v>
          </cell>
          <cell r="AA59">
            <v>51</v>
          </cell>
          <cell r="AB59">
            <v>44</v>
          </cell>
          <cell r="AC59">
            <v>1.4999999999999999E-2</v>
          </cell>
          <cell r="AD59">
            <v>2181.5723697652056</v>
          </cell>
          <cell r="AE59">
            <v>7500</v>
          </cell>
          <cell r="AF59">
            <v>77066</v>
          </cell>
          <cell r="AG59">
            <v>79314.981913048148</v>
          </cell>
          <cell r="AH59">
            <v>23</v>
          </cell>
          <cell r="AI59">
            <v>8</v>
          </cell>
          <cell r="AJ59">
            <v>36627</v>
          </cell>
          <cell r="AK59">
            <v>0.35</v>
          </cell>
          <cell r="AL59">
            <v>17260.473750000001</v>
          </cell>
          <cell r="AM59">
            <v>0.52874999999999994</v>
          </cell>
          <cell r="AN59">
            <v>1916</v>
          </cell>
          <cell r="AO59">
            <v>184</v>
          </cell>
          <cell r="AP59">
            <v>0.03</v>
          </cell>
          <cell r="AQ59">
            <v>4363.1447395304112</v>
          </cell>
          <cell r="AR59">
            <v>0</v>
          </cell>
          <cell r="AS59">
            <v>0</v>
          </cell>
          <cell r="AT59">
            <v>5</v>
          </cell>
          <cell r="AU59">
            <v>28457</v>
          </cell>
          <cell r="AV59">
            <v>18497.05</v>
          </cell>
          <cell r="AW59">
            <v>2035.9587429232279</v>
          </cell>
          <cell r="AX59" t="str">
            <v>Y</v>
          </cell>
          <cell r="AY59">
            <v>0</v>
          </cell>
          <cell r="AZ59">
            <v>0</v>
          </cell>
          <cell r="BA59">
            <v>3521.912779204712</v>
          </cell>
          <cell r="BB59" t="str">
            <v>Y</v>
          </cell>
          <cell r="BC59">
            <v>3521.912779204712</v>
          </cell>
          <cell r="BD59" t="str">
            <v>Y</v>
          </cell>
          <cell r="BE59">
            <v>16137.057407581728</v>
          </cell>
          <cell r="BF59">
            <v>0</v>
          </cell>
          <cell r="BG59">
            <v>6413.1355647297714</v>
          </cell>
          <cell r="BH59">
            <v>2157.5592187500001</v>
          </cell>
          <cell r="BI59">
            <v>49.581190221936488</v>
          </cell>
          <cell r="BJ59">
            <v>170.45454545454547</v>
          </cell>
        </row>
      </sheetData>
      <sheetData sheetId="12">
        <row r="1">
          <cell r="A1" t="str">
            <v>BPID</v>
          </cell>
          <cell r="B1" t="str">
            <v>Customer</v>
          </cell>
          <cell r="C1" t="str">
            <v>Territory/ State</v>
          </cell>
          <cell r="D1" t="str">
            <v>Sector</v>
          </cell>
          <cell r="E1" t="str">
            <v>SLID</v>
          </cell>
        </row>
        <row r="2">
          <cell r="A2">
            <v>3000172885</v>
          </cell>
          <cell r="B2" t="str">
            <v>AgResearch Ltd</v>
          </cell>
          <cell r="C2" t="str">
            <v>NZ</v>
          </cell>
          <cell r="D2" t="str">
            <v>Government</v>
          </cell>
          <cell r="E2">
            <v>3622</v>
          </cell>
          <cell r="F2">
            <v>90596.997281534015</v>
          </cell>
          <cell r="G2">
            <v>94447.369665999213</v>
          </cell>
        </row>
        <row r="3">
          <cell r="A3">
            <v>2000286514</v>
          </cell>
          <cell r="B3" t="str">
            <v>Auckland University of Technology</v>
          </cell>
          <cell r="C3" t="str">
            <v>NZ</v>
          </cell>
          <cell r="D3" t="str">
            <v>Academic</v>
          </cell>
          <cell r="E3">
            <v>3737</v>
          </cell>
          <cell r="F3">
            <v>34324.901602839134</v>
          </cell>
          <cell r="G3">
            <v>35783.709920959795</v>
          </cell>
        </row>
        <row r="4">
          <cell r="A4">
            <v>3000172976</v>
          </cell>
          <cell r="B4" t="str">
            <v>Australian Catholic University</v>
          </cell>
          <cell r="C4" t="str">
            <v>NSW</v>
          </cell>
          <cell r="D4" t="str">
            <v>Academic</v>
          </cell>
          <cell r="E4">
            <v>3759</v>
          </cell>
          <cell r="F4">
            <v>20963.028844160512</v>
          </cell>
          <cell r="G4">
            <v>21853.957570037332</v>
          </cell>
        </row>
        <row r="5">
          <cell r="A5">
            <v>1000894436</v>
          </cell>
          <cell r="B5" t="str">
            <v>Australian Institute of Marine Science</v>
          </cell>
          <cell r="C5" t="str">
            <v>QLD</v>
          </cell>
          <cell r="D5" t="str">
            <v>Government</v>
          </cell>
          <cell r="E5">
            <v>23629</v>
          </cell>
          <cell r="F5">
            <v>41409.711476138669</v>
          </cell>
          <cell r="G5">
            <v>43169.624213874558</v>
          </cell>
        </row>
        <row r="6">
          <cell r="A6">
            <v>2000159899</v>
          </cell>
          <cell r="B6" t="str">
            <v>Australian National University</v>
          </cell>
          <cell r="C6" t="str">
            <v>ACT</v>
          </cell>
          <cell r="D6" t="str">
            <v>Academic</v>
          </cell>
          <cell r="E6">
            <v>3764</v>
          </cell>
          <cell r="F6">
            <v>475085.41992431995</v>
          </cell>
          <cell r="G6">
            <v>495276.55027110357</v>
          </cell>
        </row>
        <row r="7">
          <cell r="A7">
            <v>2000323367</v>
          </cell>
          <cell r="B7" t="str">
            <v>Avondale College</v>
          </cell>
          <cell r="C7" t="str">
            <v>NSW</v>
          </cell>
          <cell r="D7" t="str">
            <v>Academic</v>
          </cell>
          <cell r="E7">
            <v>21929</v>
          </cell>
          <cell r="F7">
            <v>12175.487049650625</v>
          </cell>
          <cell r="G7">
            <v>12692.945249260776</v>
          </cell>
        </row>
        <row r="8">
          <cell r="A8">
            <v>2000343983</v>
          </cell>
          <cell r="B8" t="str">
            <v>Bond University</v>
          </cell>
          <cell r="C8" t="str">
            <v>QLD</v>
          </cell>
          <cell r="D8" t="str">
            <v>Academic</v>
          </cell>
          <cell r="E8">
            <v>22793</v>
          </cell>
          <cell r="F8">
            <v>19811.557036978837</v>
          </cell>
          <cell r="G8">
            <v>20653.548211050438</v>
          </cell>
        </row>
        <row r="9">
          <cell r="A9">
            <v>3000173098</v>
          </cell>
          <cell r="B9" t="str">
            <v>Callaghan Innovation</v>
          </cell>
          <cell r="C9" t="str">
            <v>NZ</v>
          </cell>
          <cell r="D9" t="str">
            <v>Government</v>
          </cell>
          <cell r="E9">
            <v>4684</v>
          </cell>
          <cell r="F9">
            <v>14604.404252291893</v>
          </cell>
          <cell r="G9">
            <v>15225.091433014299</v>
          </cell>
        </row>
        <row r="10">
          <cell r="A10">
            <v>2000660739</v>
          </cell>
          <cell r="B10" t="str">
            <v>CQUniversity</v>
          </cell>
          <cell r="C10" t="str">
            <v>QLD</v>
          </cell>
          <cell r="D10" t="str">
            <v>Academic</v>
          </cell>
          <cell r="E10">
            <v>7700</v>
          </cell>
          <cell r="F10">
            <v>25832.08435654463</v>
          </cell>
          <cell r="G10">
            <v>26929.947941697777</v>
          </cell>
        </row>
        <row r="11">
          <cell r="A11">
            <v>2000703920</v>
          </cell>
          <cell r="B11" t="str">
            <v>Charles Darwin University</v>
          </cell>
          <cell r="C11" t="str">
            <v>NT</v>
          </cell>
          <cell r="D11" t="str">
            <v>Academic</v>
          </cell>
          <cell r="E11">
            <v>5296</v>
          </cell>
          <cell r="F11">
            <v>19913.43287800617</v>
          </cell>
          <cell r="G11">
            <v>20759.753775321431</v>
          </cell>
        </row>
        <row r="12">
          <cell r="A12">
            <v>3000175634</v>
          </cell>
          <cell r="B12" t="str">
            <v>Charles Sturt University</v>
          </cell>
          <cell r="C12" t="str">
            <v>NSW</v>
          </cell>
          <cell r="D12" t="str">
            <v>Academic</v>
          </cell>
          <cell r="E12">
            <v>4159</v>
          </cell>
          <cell r="F12">
            <v>77905.90464989061</v>
          </cell>
          <cell r="G12">
            <v>81216.905597510966</v>
          </cell>
        </row>
        <row r="13">
          <cell r="A13">
            <v>2000599542</v>
          </cell>
          <cell r="B13" t="str">
            <v>Curtin University</v>
          </cell>
          <cell r="C13" t="str">
            <v>WA</v>
          </cell>
          <cell r="D13" t="str">
            <v>Academic</v>
          </cell>
          <cell r="E13">
            <v>4296</v>
          </cell>
          <cell r="F13">
            <v>241413.41563267497</v>
          </cell>
          <cell r="G13">
            <v>251673.48579706365</v>
          </cell>
        </row>
        <row r="14">
          <cell r="A14">
            <v>2000651212</v>
          </cell>
          <cell r="B14" t="str">
            <v>Queensland Department of Agriculture &amp; Fisheries</v>
          </cell>
          <cell r="C14" t="str">
            <v>QLD</v>
          </cell>
          <cell r="D14" t="str">
            <v>Government</v>
          </cell>
          <cell r="E14">
            <v>3754</v>
          </cell>
          <cell r="F14">
            <v>65984.40686995523</v>
          </cell>
          <cell r="G14">
            <v>68788.74416192832</v>
          </cell>
        </row>
        <row r="15">
          <cell r="A15">
            <v>2000316491</v>
          </cell>
          <cell r="B15" t="str">
            <v>Deakin University</v>
          </cell>
          <cell r="C15" t="str">
            <v>VIC</v>
          </cell>
          <cell r="D15" t="str">
            <v>Academic</v>
          </cell>
          <cell r="E15">
            <v>4315</v>
          </cell>
          <cell r="F15">
            <v>111308.77622741903</v>
          </cell>
          <cell r="G15">
            <v>116039.39921708434</v>
          </cell>
        </row>
        <row r="16">
          <cell r="A16">
            <v>3000172960</v>
          </cell>
          <cell r="B16" t="str">
            <v>Department of Primary Industries and Regional Development</v>
          </cell>
          <cell r="C16" t="str">
            <v>WA</v>
          </cell>
          <cell r="D16" t="str">
            <v>Government</v>
          </cell>
          <cell r="E16">
            <v>17207</v>
          </cell>
          <cell r="F16">
            <v>11441.305955525624</v>
          </cell>
          <cell r="G16">
            <v>11927.561458635462</v>
          </cell>
        </row>
        <row r="17">
          <cell r="A17">
            <v>2000439725</v>
          </cell>
          <cell r="B17" t="str">
            <v>Edith Cowan University</v>
          </cell>
          <cell r="C17" t="str">
            <v>WA</v>
          </cell>
          <cell r="D17" t="str">
            <v>Academic</v>
          </cell>
          <cell r="E17">
            <v>4379</v>
          </cell>
          <cell r="F17">
            <v>50241.632454561084</v>
          </cell>
          <cell r="G17">
            <v>52376.901833879929</v>
          </cell>
        </row>
        <row r="18">
          <cell r="A18">
            <v>2000350150</v>
          </cell>
          <cell r="B18" t="str">
            <v>Federation University Australia</v>
          </cell>
          <cell r="C18" t="str">
            <v>VIC</v>
          </cell>
          <cell r="D18" t="str">
            <v>Academic</v>
          </cell>
          <cell r="E18">
            <v>3804</v>
          </cell>
          <cell r="F18">
            <v>33277.590842919599</v>
          </cell>
          <cell r="G18">
            <v>34691.888453743682</v>
          </cell>
        </row>
        <row r="19">
          <cell r="A19">
            <v>2000006487</v>
          </cell>
          <cell r="B19" t="str">
            <v>Flinders University</v>
          </cell>
          <cell r="C19" t="str">
            <v>SA</v>
          </cell>
          <cell r="D19" t="str">
            <v>Academic</v>
          </cell>
          <cell r="E19">
            <v>4414</v>
          </cell>
          <cell r="F19">
            <v>133040.66284606498</v>
          </cell>
          <cell r="G19">
            <v>138694.89101702275</v>
          </cell>
        </row>
        <row r="20">
          <cell r="A20">
            <v>2000321682</v>
          </cell>
          <cell r="B20" t="str">
            <v>Griffith University</v>
          </cell>
          <cell r="C20" t="str">
            <v>QLD</v>
          </cell>
          <cell r="D20" t="str">
            <v>Academic</v>
          </cell>
          <cell r="E20">
            <v>4498</v>
          </cell>
          <cell r="F20">
            <v>182649.39044768998</v>
          </cell>
          <cell r="G20">
            <v>190411.98954171679</v>
          </cell>
        </row>
        <row r="21">
          <cell r="A21">
            <v>2000006524</v>
          </cell>
          <cell r="B21" t="str">
            <v>James Cook University</v>
          </cell>
          <cell r="C21" t="str">
            <v>QLD</v>
          </cell>
          <cell r="D21" t="str">
            <v>Academic</v>
          </cell>
          <cell r="E21">
            <v>4789</v>
          </cell>
          <cell r="F21">
            <v>118284.23559551623</v>
          </cell>
          <cell r="G21">
            <v>123311.31560832568</v>
          </cell>
        </row>
        <row r="22">
          <cell r="A22">
            <v>2000378021</v>
          </cell>
          <cell r="B22" t="str">
            <v>La Trobe University</v>
          </cell>
          <cell r="C22" t="str">
            <v>VIC</v>
          </cell>
          <cell r="D22" t="str">
            <v>Academic</v>
          </cell>
          <cell r="E22">
            <v>4948</v>
          </cell>
          <cell r="F22">
            <v>364138.12268291245</v>
          </cell>
          <cell r="G22">
            <v>379613.99289693619</v>
          </cell>
        </row>
        <row r="23">
          <cell r="A23">
            <v>2000184323</v>
          </cell>
          <cell r="B23" t="str">
            <v>Landcare Research</v>
          </cell>
          <cell r="C23" t="str">
            <v>NZ</v>
          </cell>
          <cell r="D23" t="str">
            <v>Government</v>
          </cell>
          <cell r="E23">
            <v>8511</v>
          </cell>
          <cell r="F23">
            <v>64693.813830798259</v>
          </cell>
          <cell r="G23">
            <v>67443.300918607187</v>
          </cell>
        </row>
        <row r="24">
          <cell r="A24">
            <v>1000858014</v>
          </cell>
          <cell r="B24" t="str">
            <v>Lincoln University</v>
          </cell>
          <cell r="C24" t="str">
            <v>NZ</v>
          </cell>
          <cell r="D24" t="str">
            <v>Academic</v>
          </cell>
          <cell r="E24">
            <v>4979</v>
          </cell>
          <cell r="F24">
            <v>28365.619079411717</v>
          </cell>
          <cell r="G24">
            <v>29571.157890286715</v>
          </cell>
        </row>
        <row r="25">
          <cell r="A25">
            <v>3000193091</v>
          </cell>
          <cell r="B25" t="str">
            <v>Macquarie University</v>
          </cell>
          <cell r="C25" t="str">
            <v>NSW</v>
          </cell>
          <cell r="D25" t="str">
            <v>Academic</v>
          </cell>
          <cell r="E25">
            <v>5025</v>
          </cell>
          <cell r="F25">
            <v>251806.52423891248</v>
          </cell>
          <cell r="G25">
            <v>262508.30151906627</v>
          </cell>
        </row>
        <row r="26">
          <cell r="A26">
            <v>2000002851</v>
          </cell>
          <cell r="B26" t="str">
            <v>Massey University</v>
          </cell>
          <cell r="C26" t="str">
            <v>NZ</v>
          </cell>
          <cell r="D26" t="str">
            <v>Academic</v>
          </cell>
          <cell r="E26">
            <v>5054</v>
          </cell>
          <cell r="F26">
            <v>234064.32830621998</v>
          </cell>
          <cell r="G26">
            <v>244012.06225923431</v>
          </cell>
        </row>
        <row r="27">
          <cell r="A27">
            <v>2000017621</v>
          </cell>
          <cell r="B27" t="str">
            <v>Monash University</v>
          </cell>
          <cell r="C27" t="str">
            <v>VIC</v>
          </cell>
          <cell r="D27" t="str">
            <v>Academic</v>
          </cell>
          <cell r="E27">
            <v>5130</v>
          </cell>
          <cell r="F27">
            <v>381205.90012772242</v>
          </cell>
          <cell r="G27">
            <v>397407.15088315064</v>
          </cell>
        </row>
        <row r="28">
          <cell r="A28">
            <v>2000631038</v>
          </cell>
          <cell r="B28" t="str">
            <v>Murdoch University</v>
          </cell>
          <cell r="C28" t="str">
            <v>WA</v>
          </cell>
          <cell r="D28" t="str">
            <v>Academic</v>
          </cell>
          <cell r="E28">
            <v>5151</v>
          </cell>
          <cell r="F28">
            <v>144060.22831092746</v>
          </cell>
          <cell r="G28">
            <v>150182.78801414187</v>
          </cell>
        </row>
        <row r="29">
          <cell r="A29">
            <v>3000122484</v>
          </cell>
          <cell r="B29" t="str">
            <v>National Institute of Water &amp; Atmospheric Research</v>
          </cell>
          <cell r="C29" t="str">
            <v>NZ</v>
          </cell>
          <cell r="D29" t="str">
            <v>Government</v>
          </cell>
          <cell r="E29">
            <v>18028</v>
          </cell>
          <cell r="G29">
            <v>0</v>
          </cell>
        </row>
        <row r="30">
          <cell r="A30">
            <v>3000173110</v>
          </cell>
          <cell r="B30" t="str">
            <v>NSW Department of Industry</v>
          </cell>
          <cell r="C30" t="str">
            <v>NSW</v>
          </cell>
          <cell r="D30" t="str">
            <v>Government</v>
          </cell>
          <cell r="E30">
            <v>26559</v>
          </cell>
          <cell r="F30">
            <v>48288.812624561593</v>
          </cell>
          <cell r="G30">
            <v>50341.087161105461</v>
          </cell>
        </row>
        <row r="31">
          <cell r="A31">
            <v>3000175303</v>
          </cell>
          <cell r="B31" t="str">
            <v>Plant &amp; Food Research</v>
          </cell>
          <cell r="C31" t="str">
            <v>NZ</v>
          </cell>
          <cell r="D31" t="str">
            <v>Government</v>
          </cell>
          <cell r="E31">
            <v>23513</v>
          </cell>
          <cell r="F31">
            <v>102777.77910247802</v>
          </cell>
          <cell r="G31">
            <v>107145.83471433332</v>
          </cell>
        </row>
        <row r="32">
          <cell r="A32">
            <v>2000356835</v>
          </cell>
          <cell r="B32" t="str">
            <v>Queensland University of Technology</v>
          </cell>
          <cell r="C32" t="str">
            <v>QLD</v>
          </cell>
          <cell r="D32" t="str">
            <v>Academic</v>
          </cell>
          <cell r="E32">
            <v>5503</v>
          </cell>
          <cell r="F32">
            <v>157120.55653611038</v>
          </cell>
          <cell r="G32">
            <v>163798.18018889506</v>
          </cell>
        </row>
        <row r="33">
          <cell r="A33">
            <v>2000493958</v>
          </cell>
          <cell r="B33" t="str">
            <v>RMIT University</v>
          </cell>
          <cell r="C33" t="str">
            <v>VIC</v>
          </cell>
          <cell r="D33" t="str">
            <v>Academic</v>
          </cell>
          <cell r="E33">
            <v>5543</v>
          </cell>
          <cell r="F33">
            <v>65284.162686664444</v>
          </cell>
          <cell r="G33">
            <v>68058.739600847679</v>
          </cell>
        </row>
        <row r="34">
          <cell r="A34">
            <v>2000651236</v>
          </cell>
          <cell r="B34" t="str">
            <v>Scion</v>
          </cell>
          <cell r="C34" t="str">
            <v>NZ</v>
          </cell>
          <cell r="D34" t="str">
            <v>Government</v>
          </cell>
          <cell r="E34">
            <v>7018</v>
          </cell>
          <cell r="F34">
            <v>54273.657585881243</v>
          </cell>
          <cell r="G34">
            <v>56580.288033281198</v>
          </cell>
        </row>
        <row r="35">
          <cell r="A35">
            <v>2000591349</v>
          </cell>
          <cell r="B35" t="str">
            <v>Southern Cross University</v>
          </cell>
          <cell r="C35" t="str">
            <v>NSW</v>
          </cell>
          <cell r="D35" t="str">
            <v>Academic</v>
          </cell>
          <cell r="E35">
            <v>27315</v>
          </cell>
          <cell r="F35">
            <v>19247.979008610102</v>
          </cell>
          <cell r="G35">
            <v>20066.018116476032</v>
          </cell>
        </row>
        <row r="36">
          <cell r="A36">
            <v>2000566643</v>
          </cell>
          <cell r="B36" t="str">
            <v>Swinburne University of Technology</v>
          </cell>
          <cell r="C36" t="str">
            <v>VIC</v>
          </cell>
          <cell r="D36" t="str">
            <v>Academic</v>
          </cell>
          <cell r="E36">
            <v>5847</v>
          </cell>
          <cell r="F36">
            <v>28733.253464321715</v>
          </cell>
          <cell r="G36">
            <v>29954.416736555388</v>
          </cell>
        </row>
        <row r="37">
          <cell r="A37">
            <v>3000134776</v>
          </cell>
          <cell r="B37" t="str">
            <v>University of Adelaide</v>
          </cell>
          <cell r="C37" t="str">
            <v>SA</v>
          </cell>
          <cell r="D37" t="str">
            <v>Academic</v>
          </cell>
          <cell r="E37">
            <v>5997</v>
          </cell>
          <cell r="F37">
            <v>277777.21053421462</v>
          </cell>
          <cell r="G37">
            <v>289582.74198191875</v>
          </cell>
        </row>
        <row r="38">
          <cell r="A38">
            <v>2000010874</v>
          </cell>
          <cell r="B38" t="str">
            <v>University of Auckland</v>
          </cell>
          <cell r="C38" t="str">
            <v>NZ</v>
          </cell>
          <cell r="D38" t="str">
            <v>Academic</v>
          </cell>
          <cell r="E38">
            <v>6009</v>
          </cell>
          <cell r="F38">
            <v>562671.14039376762</v>
          </cell>
          <cell r="G38">
            <v>586584.66386050277</v>
          </cell>
        </row>
        <row r="39">
          <cell r="A39">
            <v>2000331272</v>
          </cell>
          <cell r="B39" t="str">
            <v>University of Canberra</v>
          </cell>
          <cell r="C39" t="str">
            <v>ACT</v>
          </cell>
          <cell r="D39" t="str">
            <v>Academic</v>
          </cell>
          <cell r="E39">
            <v>8580</v>
          </cell>
          <cell r="F39">
            <v>20060.716630059844</v>
          </cell>
          <cell r="G39">
            <v>20913.297086837385</v>
          </cell>
        </row>
        <row r="40">
          <cell r="A40">
            <v>2000010883</v>
          </cell>
          <cell r="B40" t="str">
            <v>University of Canterbury</v>
          </cell>
          <cell r="C40" t="str">
            <v>NZ</v>
          </cell>
          <cell r="D40" t="str">
            <v>Academic</v>
          </cell>
          <cell r="E40">
            <v>6051</v>
          </cell>
          <cell r="F40">
            <v>261500.1034815</v>
          </cell>
          <cell r="G40">
            <v>272613.85787946376</v>
          </cell>
        </row>
        <row r="41">
          <cell r="A41">
            <v>2000118702</v>
          </cell>
          <cell r="B41" t="str">
            <v>University of Melbourne</v>
          </cell>
          <cell r="C41" t="str">
            <v>VIC</v>
          </cell>
          <cell r="D41" t="str">
            <v>Academic</v>
          </cell>
          <cell r="E41">
            <v>6159</v>
          </cell>
          <cell r="F41">
            <v>464281.60593203997</v>
          </cell>
          <cell r="G41">
            <v>484013.57418415166</v>
          </cell>
        </row>
        <row r="42">
          <cell r="A42">
            <v>1000772516</v>
          </cell>
          <cell r="B42" t="str">
            <v>University of New England</v>
          </cell>
          <cell r="C42" t="str">
            <v>NSW</v>
          </cell>
          <cell r="D42" t="str">
            <v>Academic</v>
          </cell>
          <cell r="E42">
            <v>20705</v>
          </cell>
          <cell r="F42">
            <v>81352.571343204385</v>
          </cell>
          <cell r="G42">
            <v>84810.055625290566</v>
          </cell>
        </row>
        <row r="43">
          <cell r="A43">
            <v>2000524502</v>
          </cell>
          <cell r="B43" t="str">
            <v>University of New South Wales</v>
          </cell>
          <cell r="C43" t="str">
            <v>NSW</v>
          </cell>
          <cell r="D43" t="str">
            <v>Academic</v>
          </cell>
          <cell r="E43">
            <v>6184</v>
          </cell>
          <cell r="F43">
            <v>578928.33687341248</v>
          </cell>
          <cell r="G43">
            <v>603532.7911905325</v>
          </cell>
        </row>
        <row r="44">
          <cell r="A44">
            <v>2000158742</v>
          </cell>
          <cell r="B44" t="str">
            <v>University of Newcastle</v>
          </cell>
          <cell r="C44" t="str">
            <v>NSW</v>
          </cell>
          <cell r="D44" t="str">
            <v>Academic</v>
          </cell>
          <cell r="E44">
            <v>7423</v>
          </cell>
          <cell r="F44">
            <v>126261.97578130498</v>
          </cell>
          <cell r="G44">
            <v>131628.10975201044</v>
          </cell>
        </row>
        <row r="45">
          <cell r="A45">
            <v>3000089374</v>
          </cell>
          <cell r="B45" t="str">
            <v>University of Notre Dame Australia</v>
          </cell>
          <cell r="C45" t="str">
            <v>WA</v>
          </cell>
          <cell r="D45" t="str">
            <v>Academic</v>
          </cell>
          <cell r="E45">
            <v>36421</v>
          </cell>
          <cell r="F45">
            <v>19803.520473187404</v>
          </cell>
          <cell r="G45">
            <v>20645.170093297867</v>
          </cell>
        </row>
        <row r="46">
          <cell r="A46">
            <v>2000321617</v>
          </cell>
          <cell r="B46" t="str">
            <v>University of Otago</v>
          </cell>
          <cell r="C46" t="str">
            <v>NZ</v>
          </cell>
          <cell r="D46" t="str">
            <v>Academic</v>
          </cell>
          <cell r="E46">
            <v>6202</v>
          </cell>
          <cell r="F46">
            <v>400928.84218439989</v>
          </cell>
          <cell r="G46">
            <v>417968.31797723687</v>
          </cell>
        </row>
        <row r="47">
          <cell r="A47">
            <v>2000142547</v>
          </cell>
          <cell r="B47" t="str">
            <v>University of Queensland</v>
          </cell>
          <cell r="C47" t="str">
            <v>QLD</v>
          </cell>
          <cell r="D47" t="str">
            <v>Academic</v>
          </cell>
          <cell r="E47">
            <v>6237</v>
          </cell>
          <cell r="F47">
            <v>613258.50963599992</v>
          </cell>
          <cell r="G47">
            <v>639321.99629552988</v>
          </cell>
        </row>
        <row r="48">
          <cell r="A48">
            <v>2000315381</v>
          </cell>
          <cell r="B48" t="str">
            <v>University of South Australia</v>
          </cell>
          <cell r="C48" t="str">
            <v>SA</v>
          </cell>
          <cell r="D48" t="str">
            <v>Academic</v>
          </cell>
          <cell r="E48">
            <v>6262</v>
          </cell>
          <cell r="F48">
            <v>95277.263814376871</v>
          </cell>
          <cell r="G48">
            <v>99326.547526487891</v>
          </cell>
        </row>
        <row r="49">
          <cell r="A49">
            <v>2000081743</v>
          </cell>
          <cell r="B49" t="str">
            <v>University of Southern Queensland</v>
          </cell>
          <cell r="C49" t="str">
            <v>QLD</v>
          </cell>
          <cell r="D49" t="str">
            <v>Academic</v>
          </cell>
          <cell r="E49">
            <v>6269</v>
          </cell>
          <cell r="F49">
            <v>20242.511425519449</v>
          </cell>
          <cell r="G49">
            <v>21102.818161104027</v>
          </cell>
        </row>
        <row r="50">
          <cell r="A50">
            <v>2000452516</v>
          </cell>
          <cell r="B50" t="str">
            <v>University of Sydney</v>
          </cell>
          <cell r="C50" t="str">
            <v>NSW</v>
          </cell>
          <cell r="D50" t="str">
            <v>Academic</v>
          </cell>
          <cell r="E50">
            <v>6281</v>
          </cell>
          <cell r="F50">
            <v>593245.98457623005</v>
          </cell>
          <cell r="G50">
            <v>618458.93892071978</v>
          </cell>
        </row>
        <row r="51">
          <cell r="A51">
            <v>3000174443</v>
          </cell>
          <cell r="B51" t="str">
            <v>University of Tasmania</v>
          </cell>
          <cell r="C51" t="str">
            <v>TAS</v>
          </cell>
          <cell r="D51" t="str">
            <v>Academic</v>
          </cell>
          <cell r="E51">
            <v>6282</v>
          </cell>
          <cell r="F51">
            <v>152607.24652662472</v>
          </cell>
          <cell r="G51">
            <v>159093.05450400626</v>
          </cell>
        </row>
        <row r="52">
          <cell r="A52">
            <v>2000415897</v>
          </cell>
          <cell r="B52" t="str">
            <v>University of Technology Sydney</v>
          </cell>
          <cell r="C52" t="str">
            <v>NSW</v>
          </cell>
          <cell r="D52" t="str">
            <v>Academic</v>
          </cell>
          <cell r="E52">
            <v>6283</v>
          </cell>
          <cell r="F52">
            <v>162398.62398152251</v>
          </cell>
          <cell r="G52">
            <v>169300.56550073723</v>
          </cell>
        </row>
        <row r="53">
          <cell r="A53">
            <v>2000475194</v>
          </cell>
          <cell r="B53" t="str">
            <v>University of the Sunshine Coast</v>
          </cell>
          <cell r="C53" t="str">
            <v>QLD</v>
          </cell>
          <cell r="D53" t="str">
            <v>Academic</v>
          </cell>
          <cell r="E53">
            <v>6957</v>
          </cell>
          <cell r="F53">
            <v>43528.302170096431</v>
          </cell>
          <cell r="G53">
            <v>45378.255012325528</v>
          </cell>
        </row>
        <row r="54">
          <cell r="A54">
            <v>2000010902</v>
          </cell>
          <cell r="B54" t="str">
            <v>University of Waikato</v>
          </cell>
          <cell r="C54" t="str">
            <v>NZ</v>
          </cell>
          <cell r="D54" t="str">
            <v>Academic</v>
          </cell>
          <cell r="E54">
            <v>6405</v>
          </cell>
          <cell r="F54">
            <v>131766.08516774999</v>
          </cell>
          <cell r="G54">
            <v>137366.14378737935</v>
          </cell>
        </row>
        <row r="55">
          <cell r="A55">
            <v>2000441605</v>
          </cell>
          <cell r="B55" t="str">
            <v>University of Western Australia</v>
          </cell>
          <cell r="C55" t="str">
            <v>WA</v>
          </cell>
          <cell r="D55" t="str">
            <v>Academic</v>
          </cell>
          <cell r="E55">
            <v>6318</v>
          </cell>
          <cell r="F55">
            <v>279110.16637976246</v>
          </cell>
          <cell r="G55">
            <v>290972.34845090238</v>
          </cell>
        </row>
        <row r="56">
          <cell r="A56">
            <v>3000175666</v>
          </cell>
          <cell r="B56" t="str">
            <v>Western Sydney University</v>
          </cell>
          <cell r="C56" t="str">
            <v>NSW</v>
          </cell>
          <cell r="D56" t="str">
            <v>Academic</v>
          </cell>
          <cell r="E56">
            <v>6320</v>
          </cell>
          <cell r="F56">
            <v>134359.369205355</v>
          </cell>
          <cell r="G56">
            <v>140069.64239658258</v>
          </cell>
        </row>
        <row r="57">
          <cell r="A57">
            <v>2000321630</v>
          </cell>
          <cell r="B57" t="str">
            <v>University of Wollongong</v>
          </cell>
          <cell r="C57" t="str">
            <v>NSW</v>
          </cell>
          <cell r="D57" t="str">
            <v>Academic</v>
          </cell>
          <cell r="E57">
            <v>6324</v>
          </cell>
          <cell r="F57">
            <v>54297.881823102158</v>
          </cell>
          <cell r="G57">
            <v>56605.541800583997</v>
          </cell>
        </row>
        <row r="58">
          <cell r="A58">
            <v>3000175681</v>
          </cell>
          <cell r="B58" t="str">
            <v>Victoria University</v>
          </cell>
          <cell r="C58" t="str">
            <v>VIC</v>
          </cell>
          <cell r="D58" t="str">
            <v>Academic</v>
          </cell>
          <cell r="E58">
            <v>6387</v>
          </cell>
          <cell r="F58">
            <v>28308.969303630463</v>
          </cell>
          <cell r="G58">
            <v>29512.100499034757</v>
          </cell>
        </row>
        <row r="59">
          <cell r="A59">
            <v>2000157688</v>
          </cell>
          <cell r="B59" t="str">
            <v>Victoria University of Wellington</v>
          </cell>
          <cell r="C59" t="str">
            <v>NZ</v>
          </cell>
          <cell r="D59" t="str">
            <v>Academic</v>
          </cell>
          <cell r="E59">
            <v>6388</v>
          </cell>
          <cell r="F59">
            <v>133704.4801910625</v>
          </cell>
          <cell r="G59">
            <v>139386.92059918266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eighted FTE Model"/>
      <sheetName val="Usage 15-16-17"/>
      <sheetName val="97-Ongoing Rights Pricing"/>
      <sheetName val="Additional Package Pricing"/>
      <sheetName val="6 Yr Summary"/>
      <sheetName val="6 Yr Option 1"/>
      <sheetName val="Sheet2"/>
      <sheetName val="6 Yr Option 2 a"/>
      <sheetName val="6 Yr Option 2 b"/>
      <sheetName val="6 Yr Option 3"/>
      <sheetName val="6 YR -  Option 4 "/>
    </sheetNames>
    <sheetDataSet>
      <sheetData sheetId="0"/>
      <sheetData sheetId="1"/>
      <sheetData sheetId="2">
        <row r="3">
          <cell r="A3">
            <v>3000172885</v>
          </cell>
          <cell r="B3" t="str">
            <v>AgResearch</v>
          </cell>
          <cell r="C3">
            <v>9128</v>
          </cell>
          <cell r="D3">
            <v>9248</v>
          </cell>
          <cell r="E3">
            <v>7862</v>
          </cell>
        </row>
        <row r="4">
          <cell r="A4">
            <v>2000286514</v>
          </cell>
          <cell r="B4" t="str">
            <v>Auckland University of Technology</v>
          </cell>
          <cell r="C4">
            <v>78934</v>
          </cell>
          <cell r="D4">
            <v>67519</v>
          </cell>
          <cell r="E4">
            <v>80410</v>
          </cell>
        </row>
        <row r="5">
          <cell r="A5">
            <v>3000172976</v>
          </cell>
          <cell r="B5" t="str">
            <v>Australian Catholic University (ACU)</v>
          </cell>
          <cell r="C5">
            <v>75353</v>
          </cell>
          <cell r="D5">
            <v>118468</v>
          </cell>
          <cell r="E5">
            <v>179544</v>
          </cell>
        </row>
        <row r="6">
          <cell r="A6">
            <v>1000894436</v>
          </cell>
          <cell r="B6" t="str">
            <v>Australian Institute of Marine Science  (AIMS)</v>
          </cell>
          <cell r="C6">
            <v>3536</v>
          </cell>
          <cell r="D6">
            <v>4591</v>
          </cell>
          <cell r="E6">
            <v>4390</v>
          </cell>
        </row>
        <row r="7">
          <cell r="A7">
            <v>2000159899</v>
          </cell>
          <cell r="B7" t="str">
            <v>Australian National University</v>
          </cell>
          <cell r="C7">
            <v>139948</v>
          </cell>
          <cell r="D7">
            <v>221510</v>
          </cell>
          <cell r="E7">
            <v>170812</v>
          </cell>
        </row>
        <row r="8">
          <cell r="A8">
            <v>2000323367</v>
          </cell>
          <cell r="B8" t="str">
            <v>Avondale College</v>
          </cell>
          <cell r="C8">
            <v>1306</v>
          </cell>
          <cell r="D8">
            <v>2309</v>
          </cell>
          <cell r="E8">
            <v>2582</v>
          </cell>
        </row>
        <row r="9">
          <cell r="A9">
            <v>2000343983</v>
          </cell>
          <cell r="B9" t="str">
            <v>Bond University</v>
          </cell>
          <cell r="C9">
            <v>9310</v>
          </cell>
          <cell r="D9">
            <v>10322</v>
          </cell>
          <cell r="E9">
            <v>9436</v>
          </cell>
        </row>
        <row r="10">
          <cell r="A10">
            <v>3000173098</v>
          </cell>
          <cell r="B10" t="str">
            <v>Callaghan (formerly NZ Institute of Industrial Research)</v>
          </cell>
          <cell r="C10">
            <v>2016</v>
          </cell>
          <cell r="D10">
            <v>1916</v>
          </cell>
          <cell r="E10">
            <v>1722</v>
          </cell>
        </row>
        <row r="11">
          <cell r="A11">
            <v>2000660739</v>
          </cell>
          <cell r="B11" t="str">
            <v>Central Queensland University</v>
          </cell>
          <cell r="C11">
            <v>16001</v>
          </cell>
          <cell r="D11">
            <v>26322</v>
          </cell>
          <cell r="E11">
            <v>50040</v>
          </cell>
        </row>
        <row r="12">
          <cell r="A12">
            <v>2000703920</v>
          </cell>
          <cell r="B12" t="str">
            <v>Charles Darwin University</v>
          </cell>
          <cell r="C12">
            <v>39160</v>
          </cell>
          <cell r="D12">
            <v>52607</v>
          </cell>
          <cell r="E12">
            <v>43933</v>
          </cell>
        </row>
        <row r="13">
          <cell r="A13">
            <v>3000175634</v>
          </cell>
          <cell r="B13" t="str">
            <v>Charles Sturt University</v>
          </cell>
          <cell r="C13">
            <v>71618</v>
          </cell>
          <cell r="D13">
            <v>73863</v>
          </cell>
          <cell r="E13">
            <v>90878</v>
          </cell>
        </row>
        <row r="14">
          <cell r="A14">
            <v>2000599542</v>
          </cell>
          <cell r="B14" t="str">
            <v>Curtin University</v>
          </cell>
          <cell r="C14">
            <v>145382</v>
          </cell>
          <cell r="D14">
            <v>187412</v>
          </cell>
          <cell r="E14">
            <v>217851</v>
          </cell>
        </row>
        <row r="15">
          <cell r="A15">
            <v>2000651212</v>
          </cell>
          <cell r="B15" t="str">
            <v>DAFF (formerly DEEDI)</v>
          </cell>
          <cell r="C15">
            <v>11235</v>
          </cell>
          <cell r="D15">
            <v>13368</v>
          </cell>
          <cell r="E15">
            <v>14242</v>
          </cell>
        </row>
        <row r="16">
          <cell r="A16">
            <v>2000316491</v>
          </cell>
          <cell r="B16" t="str">
            <v>Deakin University</v>
          </cell>
          <cell r="C16">
            <v>107317</v>
          </cell>
          <cell r="D16">
            <v>128268</v>
          </cell>
          <cell r="E16">
            <v>170191</v>
          </cell>
        </row>
        <row r="17">
          <cell r="A17">
            <v>2000641131</v>
          </cell>
          <cell r="B17" t="str">
            <v>Dept of Agriculture &amp; Food WA (DAFWA)</v>
          </cell>
          <cell r="C17">
            <v>2457</v>
          </cell>
          <cell r="D17">
            <v>2013</v>
          </cell>
          <cell r="E17">
            <v>2643</v>
          </cell>
        </row>
        <row r="18">
          <cell r="A18">
            <v>2000439725</v>
          </cell>
          <cell r="B18" t="str">
            <v>Edith Cowan University</v>
          </cell>
          <cell r="C18">
            <v>55749</v>
          </cell>
          <cell r="D18">
            <v>83799</v>
          </cell>
          <cell r="E18">
            <v>124383</v>
          </cell>
        </row>
        <row r="19">
          <cell r="A19">
            <v>2000350150</v>
          </cell>
          <cell r="B19" t="str">
            <v>Federation University Australia (former Uni Ballarat)</v>
          </cell>
          <cell r="C19">
            <v>13541</v>
          </cell>
          <cell r="D19">
            <v>19796</v>
          </cell>
          <cell r="E19">
            <v>27489</v>
          </cell>
        </row>
        <row r="20">
          <cell r="A20">
            <v>2000006487</v>
          </cell>
          <cell r="B20" t="str">
            <v>Flinders University</v>
          </cell>
          <cell r="C20">
            <v>91457</v>
          </cell>
          <cell r="D20">
            <v>127904</v>
          </cell>
          <cell r="E20">
            <v>244645</v>
          </cell>
        </row>
        <row r="21">
          <cell r="A21">
            <v>2000321682</v>
          </cell>
          <cell r="B21" t="str">
            <v>Griffith University</v>
          </cell>
          <cell r="C21">
            <v>176518</v>
          </cell>
          <cell r="D21">
            <v>241732</v>
          </cell>
          <cell r="E21">
            <v>310124</v>
          </cell>
        </row>
        <row r="22">
          <cell r="A22">
            <v>2000006524</v>
          </cell>
          <cell r="B22" t="str">
            <v>James Cook University</v>
          </cell>
          <cell r="C22">
            <v>109901</v>
          </cell>
          <cell r="D22">
            <v>136087</v>
          </cell>
          <cell r="E22">
            <v>166318</v>
          </cell>
        </row>
        <row r="23">
          <cell r="A23">
            <v>2000378021</v>
          </cell>
          <cell r="B23" t="str">
            <v>La Trobe University</v>
          </cell>
          <cell r="C23">
            <v>98301</v>
          </cell>
          <cell r="D23">
            <v>129628</v>
          </cell>
          <cell r="E23">
            <v>194839</v>
          </cell>
        </row>
        <row r="24">
          <cell r="A24">
            <v>2000184323</v>
          </cell>
          <cell r="B24" t="str">
            <v>Landcare Research</v>
          </cell>
          <cell r="C24">
            <v>5981</v>
          </cell>
          <cell r="D24">
            <v>6928</v>
          </cell>
          <cell r="E24">
            <v>7316</v>
          </cell>
        </row>
        <row r="25">
          <cell r="A25">
            <v>1000858014</v>
          </cell>
          <cell r="B25" t="str">
            <v>Lincoln University</v>
          </cell>
          <cell r="C25">
            <v>20722</v>
          </cell>
          <cell r="D25">
            <v>20200</v>
          </cell>
          <cell r="E25">
            <v>24180</v>
          </cell>
        </row>
        <row r="26">
          <cell r="A26">
            <v>3000193091</v>
          </cell>
          <cell r="B26" t="str">
            <v>Macquarie University</v>
          </cell>
          <cell r="C26">
            <v>156609</v>
          </cell>
          <cell r="D26">
            <v>183791</v>
          </cell>
          <cell r="E26">
            <v>202152</v>
          </cell>
        </row>
        <row r="27">
          <cell r="A27">
            <v>2000002851</v>
          </cell>
          <cell r="B27" t="str">
            <v>Massey University</v>
          </cell>
          <cell r="C27">
            <v>80494</v>
          </cell>
          <cell r="D27">
            <v>93644</v>
          </cell>
          <cell r="E27">
            <v>109147</v>
          </cell>
        </row>
        <row r="28">
          <cell r="A28">
            <v>2000017621</v>
          </cell>
          <cell r="B28" t="str">
            <v>Monash University</v>
          </cell>
          <cell r="C28">
            <v>1647247</v>
          </cell>
          <cell r="D28">
            <v>228381</v>
          </cell>
          <cell r="E28">
            <v>262791</v>
          </cell>
        </row>
        <row r="29">
          <cell r="A29">
            <v>2000631038</v>
          </cell>
          <cell r="B29" t="str">
            <v>Murdoch University</v>
          </cell>
          <cell r="C29">
            <v>54228</v>
          </cell>
          <cell r="D29">
            <v>74946</v>
          </cell>
          <cell r="E29">
            <v>99814</v>
          </cell>
        </row>
        <row r="30">
          <cell r="A30">
            <v>3000122484</v>
          </cell>
          <cell r="B30" t="str">
            <v>NIWA</v>
          </cell>
          <cell r="C30">
            <v>5331</v>
          </cell>
          <cell r="D30">
            <v>4883</v>
          </cell>
          <cell r="E30">
            <v>3794</v>
          </cell>
        </row>
        <row r="31">
          <cell r="A31">
            <v>3000173110</v>
          </cell>
          <cell r="B31" t="str">
            <v>NSW Trade &amp; Investment (former NSW DPI)</v>
          </cell>
          <cell r="C31">
            <v>9659</v>
          </cell>
          <cell r="D31">
            <v>10212</v>
          </cell>
          <cell r="E31">
            <v>9593</v>
          </cell>
        </row>
        <row r="32">
          <cell r="A32">
            <v>3000175303</v>
          </cell>
          <cell r="B32" t="str">
            <v>Plant &amp; Food Research</v>
          </cell>
          <cell r="C32">
            <v>12746</v>
          </cell>
          <cell r="D32">
            <v>12241</v>
          </cell>
          <cell r="E32">
            <v>14005</v>
          </cell>
        </row>
        <row r="33">
          <cell r="A33">
            <v>2000356835</v>
          </cell>
          <cell r="B33" t="str">
            <v>Queensland University of Technology</v>
          </cell>
          <cell r="C33">
            <v>145071</v>
          </cell>
          <cell r="D33">
            <v>235797</v>
          </cell>
          <cell r="E33">
            <v>277226</v>
          </cell>
        </row>
        <row r="34">
          <cell r="A34">
            <v>2000493958</v>
          </cell>
          <cell r="B34" t="str">
            <v>RMIT University</v>
          </cell>
          <cell r="C34">
            <v>125204</v>
          </cell>
          <cell r="D34">
            <v>166041</v>
          </cell>
          <cell r="E34">
            <v>192418</v>
          </cell>
        </row>
        <row r="35">
          <cell r="A35">
            <v>2000651236</v>
          </cell>
          <cell r="B35" t="str">
            <v>Scion - National Forestry Library</v>
          </cell>
          <cell r="C35">
            <v>4439</v>
          </cell>
          <cell r="D35">
            <v>5973</v>
          </cell>
          <cell r="E35">
            <v>5554</v>
          </cell>
        </row>
        <row r="36">
          <cell r="A36">
            <v>2000591349</v>
          </cell>
          <cell r="B36" t="str">
            <v>Southern Cross University</v>
          </cell>
          <cell r="C36">
            <v>52682</v>
          </cell>
          <cell r="D36">
            <v>34643</v>
          </cell>
          <cell r="E36">
            <v>46771</v>
          </cell>
        </row>
        <row r="37">
          <cell r="A37">
            <v>2000566643</v>
          </cell>
          <cell r="B37" t="str">
            <v>Swinburne University</v>
          </cell>
          <cell r="C37">
            <v>62123</v>
          </cell>
          <cell r="D37">
            <v>63928</v>
          </cell>
          <cell r="E37">
            <v>95752</v>
          </cell>
        </row>
        <row r="38">
          <cell r="A38">
            <v>3000134776</v>
          </cell>
          <cell r="B38" t="str">
            <v>University of Adelaide</v>
          </cell>
          <cell r="C38">
            <v>168103</v>
          </cell>
          <cell r="D38">
            <v>198712</v>
          </cell>
          <cell r="E38">
            <v>238923</v>
          </cell>
        </row>
        <row r="39">
          <cell r="A39">
            <v>2000010874</v>
          </cell>
          <cell r="B39" t="str">
            <v>University of Auckland</v>
          </cell>
          <cell r="C39">
            <v>248702</v>
          </cell>
          <cell r="D39">
            <v>233973</v>
          </cell>
          <cell r="E39">
            <v>250268</v>
          </cell>
        </row>
        <row r="40">
          <cell r="A40">
            <v>2000331272</v>
          </cell>
          <cell r="B40" t="str">
            <v>University of Canberra</v>
          </cell>
          <cell r="C40">
            <v>36335</v>
          </cell>
          <cell r="D40">
            <v>49011</v>
          </cell>
          <cell r="E40">
            <v>67832</v>
          </cell>
        </row>
        <row r="41">
          <cell r="A41">
            <v>2000010883</v>
          </cell>
          <cell r="B41" t="str">
            <v>University of Canterbury</v>
          </cell>
          <cell r="C41">
            <v>54983</v>
          </cell>
          <cell r="D41">
            <v>72959</v>
          </cell>
          <cell r="E41">
            <v>100510</v>
          </cell>
        </row>
        <row r="42">
          <cell r="A42">
            <v>2000118702</v>
          </cell>
          <cell r="B42" t="str">
            <v>University of Melbourne</v>
          </cell>
          <cell r="C42">
            <v>217445</v>
          </cell>
          <cell r="D42">
            <v>207540</v>
          </cell>
          <cell r="E42">
            <v>247204</v>
          </cell>
        </row>
        <row r="43">
          <cell r="A43">
            <v>1000772516</v>
          </cell>
          <cell r="B43" t="str">
            <v>University of New England</v>
          </cell>
          <cell r="C43">
            <v>88835</v>
          </cell>
          <cell r="D43">
            <v>85044</v>
          </cell>
          <cell r="E43">
            <v>129810</v>
          </cell>
        </row>
        <row r="44">
          <cell r="A44">
            <v>2000524502</v>
          </cell>
          <cell r="B44" t="str">
            <v>University of New South Wales</v>
          </cell>
          <cell r="C44">
            <v>229529</v>
          </cell>
          <cell r="D44">
            <v>256054</v>
          </cell>
          <cell r="E44">
            <v>280594</v>
          </cell>
        </row>
        <row r="45">
          <cell r="A45">
            <v>2000158742</v>
          </cell>
          <cell r="B45" t="str">
            <v>University of Newcastle</v>
          </cell>
          <cell r="C45">
            <v>109483</v>
          </cell>
          <cell r="D45">
            <v>114373</v>
          </cell>
          <cell r="E45">
            <v>106862</v>
          </cell>
        </row>
        <row r="46">
          <cell r="A46">
            <v>3000089374</v>
          </cell>
          <cell r="B46" t="str">
            <v>University of Notre Dame</v>
          </cell>
          <cell r="C46">
            <v>34622</v>
          </cell>
          <cell r="D46">
            <v>26687</v>
          </cell>
          <cell r="E46">
            <v>44182</v>
          </cell>
        </row>
        <row r="47">
          <cell r="A47">
            <v>2000321617</v>
          </cell>
          <cell r="B47" t="str">
            <v>University of Otago</v>
          </cell>
          <cell r="C47">
            <v>147411</v>
          </cell>
          <cell r="D47">
            <v>188336</v>
          </cell>
          <cell r="E47">
            <v>185342</v>
          </cell>
        </row>
        <row r="48">
          <cell r="A48">
            <v>2000142547</v>
          </cell>
          <cell r="B48" t="str">
            <v>University of Queensland</v>
          </cell>
          <cell r="C48">
            <v>439430</v>
          </cell>
          <cell r="D48">
            <v>477795</v>
          </cell>
          <cell r="E48">
            <v>503530</v>
          </cell>
        </row>
        <row r="49">
          <cell r="A49">
            <v>2000315381</v>
          </cell>
          <cell r="B49" t="str">
            <v>University of South Australia</v>
          </cell>
          <cell r="C49">
            <v>112635</v>
          </cell>
          <cell r="D49">
            <v>140555</v>
          </cell>
          <cell r="E49">
            <v>171057</v>
          </cell>
        </row>
        <row r="50">
          <cell r="A50">
            <v>2000081743</v>
          </cell>
          <cell r="B50" t="str">
            <v>University of Southern Queensland</v>
          </cell>
          <cell r="C50">
            <v>44418</v>
          </cell>
          <cell r="D50">
            <v>64138</v>
          </cell>
          <cell r="E50">
            <v>91987</v>
          </cell>
        </row>
        <row r="51">
          <cell r="A51">
            <v>2000452516</v>
          </cell>
          <cell r="B51" t="str">
            <v>University of Sydney</v>
          </cell>
          <cell r="C51">
            <v>344704</v>
          </cell>
          <cell r="D51">
            <v>414244</v>
          </cell>
          <cell r="E51">
            <v>546287</v>
          </cell>
        </row>
        <row r="52">
          <cell r="A52">
            <v>3000174443</v>
          </cell>
          <cell r="B52" t="str">
            <v>University of Tasmania</v>
          </cell>
          <cell r="C52">
            <v>141476</v>
          </cell>
          <cell r="D52">
            <v>121993</v>
          </cell>
          <cell r="E52">
            <v>124506</v>
          </cell>
        </row>
        <row r="53">
          <cell r="A53">
            <v>2000415897</v>
          </cell>
          <cell r="B53" t="str">
            <v>University of Technology, Sydney</v>
          </cell>
          <cell r="C53">
            <v>76254</v>
          </cell>
          <cell r="D53">
            <v>108386</v>
          </cell>
          <cell r="E53">
            <v>132152</v>
          </cell>
        </row>
        <row r="54">
          <cell r="A54">
            <v>2000475194</v>
          </cell>
          <cell r="B54" t="str">
            <v>University of the Sunshine Coast</v>
          </cell>
          <cell r="C54">
            <v>28630</v>
          </cell>
          <cell r="D54">
            <v>40856</v>
          </cell>
          <cell r="E54">
            <v>51111</v>
          </cell>
        </row>
        <row r="55">
          <cell r="A55">
            <v>2000010902</v>
          </cell>
          <cell r="B55" t="str">
            <v>University of Waikato</v>
          </cell>
          <cell r="C55">
            <v>35004</v>
          </cell>
          <cell r="D55">
            <v>50221</v>
          </cell>
          <cell r="E55">
            <v>38525</v>
          </cell>
        </row>
        <row r="56">
          <cell r="A56">
            <v>2000441605</v>
          </cell>
          <cell r="B56" t="str">
            <v>University of Western Australia</v>
          </cell>
          <cell r="C56">
            <v>143430</v>
          </cell>
          <cell r="D56">
            <v>165291</v>
          </cell>
          <cell r="E56">
            <v>146861</v>
          </cell>
        </row>
        <row r="57">
          <cell r="A57">
            <v>3000175666</v>
          </cell>
          <cell r="B57" t="str">
            <v>University of Western Sydney (now WSU)</v>
          </cell>
          <cell r="C57">
            <v>103541</v>
          </cell>
          <cell r="D57">
            <v>115783</v>
          </cell>
          <cell r="E57">
            <v>143945</v>
          </cell>
        </row>
        <row r="58">
          <cell r="A58">
            <v>2000321630</v>
          </cell>
          <cell r="B58" t="str">
            <v>University of Wollongong</v>
          </cell>
          <cell r="C58">
            <v>84053</v>
          </cell>
          <cell r="D58">
            <v>81562</v>
          </cell>
          <cell r="E58">
            <v>105366</v>
          </cell>
        </row>
        <row r="59">
          <cell r="A59">
            <v>3000175681</v>
          </cell>
          <cell r="B59" t="str">
            <v xml:space="preserve">Victoria University </v>
          </cell>
          <cell r="C59">
            <v>29143</v>
          </cell>
          <cell r="D59">
            <v>36540</v>
          </cell>
          <cell r="E59">
            <v>67482</v>
          </cell>
        </row>
        <row r="60">
          <cell r="A60">
            <v>2000157688</v>
          </cell>
          <cell r="B60" t="str">
            <v>Victoria University of Wellington</v>
          </cell>
          <cell r="C60">
            <v>63039</v>
          </cell>
          <cell r="D60">
            <v>78982</v>
          </cell>
          <cell r="E60">
            <v>105241</v>
          </cell>
        </row>
      </sheetData>
      <sheetData sheetId="3">
        <row r="4">
          <cell r="A4">
            <v>1</v>
          </cell>
          <cell r="B4">
            <v>5</v>
          </cell>
          <cell r="C4">
            <v>5</v>
          </cell>
          <cell r="D4">
            <v>47615.332999999999</v>
          </cell>
          <cell r="E4">
            <v>238076.66499999998</v>
          </cell>
          <cell r="F4">
            <v>15871.777666666667</v>
          </cell>
        </row>
        <row r="5">
          <cell r="A5">
            <v>2</v>
          </cell>
          <cell r="B5">
            <v>16</v>
          </cell>
          <cell r="C5">
            <v>4</v>
          </cell>
          <cell r="D5">
            <v>38092.2664</v>
          </cell>
          <cell r="E5">
            <v>152369.0656</v>
          </cell>
          <cell r="F5">
            <v>12697.422133333333</v>
          </cell>
        </row>
        <row r="6">
          <cell r="A6">
            <v>3</v>
          </cell>
          <cell r="B6">
            <v>17</v>
          </cell>
          <cell r="C6">
            <v>12</v>
          </cell>
          <cell r="D6">
            <v>28569.199799999999</v>
          </cell>
          <cell r="E6">
            <v>342830.39759999997</v>
          </cell>
          <cell r="F6">
            <v>9523.0666000000001</v>
          </cell>
        </row>
        <row r="7">
          <cell r="A7">
            <v>4</v>
          </cell>
          <cell r="B7">
            <v>9</v>
          </cell>
          <cell r="C7">
            <v>9</v>
          </cell>
          <cell r="D7">
            <v>21426.899850000002</v>
          </cell>
          <cell r="E7">
            <v>192842.09865</v>
          </cell>
          <cell r="F7">
            <v>7142.2999500000005</v>
          </cell>
        </row>
        <row r="8">
          <cell r="A8">
            <v>5</v>
          </cell>
          <cell r="C8">
            <v>8</v>
          </cell>
          <cell r="D8">
            <v>14284.599899999999</v>
          </cell>
          <cell r="E8">
            <v>114276.79919999999</v>
          </cell>
          <cell r="F8">
            <v>4761.5333000000001</v>
          </cell>
        </row>
        <row r="9">
          <cell r="A9">
            <v>6</v>
          </cell>
          <cell r="C9">
            <v>19</v>
          </cell>
          <cell r="D9">
            <v>9523.0666000000001</v>
          </cell>
          <cell r="E9">
            <v>180938.2654</v>
          </cell>
          <cell r="F9">
            <v>3174.3555333333334</v>
          </cell>
        </row>
      </sheetData>
      <sheetData sheetId="4">
        <row r="3">
          <cell r="B3">
            <v>3000172885</v>
          </cell>
          <cell r="C3">
            <v>15360</v>
          </cell>
          <cell r="D3">
            <v>3622</v>
          </cell>
          <cell r="E3" t="str">
            <v>NZ</v>
          </cell>
          <cell r="F3">
            <v>6</v>
          </cell>
          <cell r="G3" t="str">
            <v>Government</v>
          </cell>
          <cell r="H3">
            <v>90596.997281534015</v>
          </cell>
          <cell r="I3">
            <v>2717.9100900000003</v>
          </cell>
          <cell r="J3">
            <v>14419.026000000002</v>
          </cell>
          <cell r="K3">
            <v>21767.400000000005</v>
          </cell>
          <cell r="L3">
            <v>7512.7383942187498</v>
          </cell>
          <cell r="M3">
            <v>8011.1442073710959</v>
          </cell>
          <cell r="N3">
            <v>13452.994207371097</v>
          </cell>
          <cell r="O3">
            <v>3174.3555333333334</v>
          </cell>
          <cell r="P3">
            <v>11185.499740704428</v>
          </cell>
          <cell r="Q3">
            <v>16627.349740704431</v>
          </cell>
        </row>
        <row r="4">
          <cell r="B4">
            <v>2000286514</v>
          </cell>
          <cell r="C4">
            <v>15361</v>
          </cell>
          <cell r="D4">
            <v>3737</v>
          </cell>
          <cell r="E4" t="str">
            <v>NZ</v>
          </cell>
          <cell r="F4">
            <v>4</v>
          </cell>
          <cell r="G4" t="str">
            <v>Academic</v>
          </cell>
          <cell r="H4">
            <v>34324.901602839134</v>
          </cell>
          <cell r="I4" t="str">
            <v>Already subscribed</v>
          </cell>
          <cell r="J4" t="str">
            <v>Already subscribed</v>
          </cell>
          <cell r="K4" t="str">
            <v>Already subscribed</v>
          </cell>
          <cell r="L4" t="str">
            <v>Already subscribed</v>
          </cell>
          <cell r="M4" t="str">
            <v>Already subscribed</v>
          </cell>
          <cell r="N4" t="str">
            <v>Already subscribed</v>
          </cell>
          <cell r="O4">
            <v>7142.2999500000005</v>
          </cell>
          <cell r="P4">
            <v>7142.2999500000005</v>
          </cell>
          <cell r="Q4">
            <v>7142.2999500000005</v>
          </cell>
        </row>
        <row r="5">
          <cell r="B5">
            <v>3000172976</v>
          </cell>
          <cell r="C5">
            <v>15362</v>
          </cell>
          <cell r="D5">
            <v>3759</v>
          </cell>
          <cell r="E5" t="str">
            <v>NSW</v>
          </cell>
          <cell r="F5">
            <v>4</v>
          </cell>
          <cell r="G5" t="str">
            <v>Academic</v>
          </cell>
          <cell r="H5">
            <v>20963.028844160512</v>
          </cell>
          <cell r="I5">
            <v>635.14552274999994</v>
          </cell>
          <cell r="J5">
            <v>8690.7132629999978</v>
          </cell>
          <cell r="K5">
            <v>24882.077250000006</v>
          </cell>
          <cell r="L5" t="str">
            <v>Already subscribed</v>
          </cell>
          <cell r="M5">
            <v>4056.7485718012485</v>
          </cell>
          <cell r="N5">
            <v>10277.267884301251</v>
          </cell>
          <cell r="O5">
            <v>7142.2999500000005</v>
          </cell>
          <cell r="P5">
            <v>11199.048521801249</v>
          </cell>
          <cell r="Q5">
            <v>17419.567834301251</v>
          </cell>
        </row>
        <row r="6">
          <cell r="B6">
            <v>2000159899</v>
          </cell>
          <cell r="C6">
            <v>15364</v>
          </cell>
          <cell r="D6">
            <v>3764</v>
          </cell>
          <cell r="E6" t="str">
            <v>ACT</v>
          </cell>
          <cell r="F6">
            <v>3</v>
          </cell>
          <cell r="G6" t="str">
            <v>Academic</v>
          </cell>
          <cell r="H6">
            <v>475085.41992431995</v>
          </cell>
          <cell r="I6">
            <v>14271.26194575</v>
          </cell>
          <cell r="J6">
            <v>11110.20606</v>
          </cell>
          <cell r="K6">
            <v>15198.399000000001</v>
          </cell>
          <cell r="L6">
            <v>22538.215182656251</v>
          </cell>
          <cell r="M6">
            <v>20845.062186956722</v>
          </cell>
          <cell r="N6">
            <v>24644.661936956723</v>
          </cell>
          <cell r="O6">
            <v>9523.0666000000001</v>
          </cell>
          <cell r="P6">
            <v>30368.128786956724</v>
          </cell>
          <cell r="Q6">
            <v>34167.728536956725</v>
          </cell>
        </row>
        <row r="7">
          <cell r="B7">
            <v>3000173098</v>
          </cell>
          <cell r="C7">
            <v>15368</v>
          </cell>
          <cell r="D7">
            <v>4684</v>
          </cell>
          <cell r="E7" t="str">
            <v>NZ</v>
          </cell>
          <cell r="F7">
            <v>6</v>
          </cell>
          <cell r="G7" t="str">
            <v>Government</v>
          </cell>
          <cell r="H7">
            <v>14604.404252291893</v>
          </cell>
          <cell r="I7">
            <v>438.13210049999998</v>
          </cell>
          <cell r="J7">
            <v>10629.253000000001</v>
          </cell>
          <cell r="K7">
            <v>16737.598125</v>
          </cell>
          <cell r="L7">
            <v>7512.7383942187498</v>
          </cell>
          <cell r="M7">
            <v>6038.5401357835935</v>
          </cell>
          <cell r="N7">
            <v>10222.939667033594</v>
          </cell>
          <cell r="O7">
            <v>3174.3555333333334</v>
          </cell>
          <cell r="P7">
            <v>9212.895669116926</v>
          </cell>
          <cell r="Q7">
            <v>13397.295200366927</v>
          </cell>
        </row>
        <row r="8">
          <cell r="B8">
            <v>2000660739</v>
          </cell>
          <cell r="C8">
            <v>15372</v>
          </cell>
          <cell r="D8">
            <v>7700</v>
          </cell>
          <cell r="E8" t="str">
            <v>QLD</v>
          </cell>
          <cell r="F8">
            <v>5</v>
          </cell>
          <cell r="G8" t="str">
            <v>Academic</v>
          </cell>
          <cell r="H8">
            <v>25832.08435654463</v>
          </cell>
          <cell r="I8">
            <v>774.96228674999998</v>
          </cell>
          <cell r="J8">
            <v>9672.2515000000003</v>
          </cell>
          <cell r="K8">
            <v>29121.090750000003</v>
          </cell>
          <cell r="L8">
            <v>7512.7383942187498</v>
          </cell>
          <cell r="M8">
            <v>7812.5791987214061</v>
          </cell>
          <cell r="N8">
            <v>15092.851886221408</v>
          </cell>
          <cell r="O8">
            <v>4761.5333000000001</v>
          </cell>
          <cell r="P8">
            <v>12574.112498721406</v>
          </cell>
          <cell r="Q8">
            <v>19854.385186221407</v>
          </cell>
        </row>
        <row r="9">
          <cell r="B9">
            <v>2000703920</v>
          </cell>
          <cell r="C9">
            <v>15369</v>
          </cell>
          <cell r="D9">
            <v>5296</v>
          </cell>
          <cell r="E9" t="str">
            <v>NT</v>
          </cell>
          <cell r="F9">
            <v>6</v>
          </cell>
          <cell r="G9" t="str">
            <v>Academic</v>
          </cell>
          <cell r="H9">
            <v>19913.43287800617</v>
          </cell>
          <cell r="I9">
            <v>603.65785275000007</v>
          </cell>
          <cell r="J9">
            <v>7759.2594220000001</v>
          </cell>
          <cell r="K9">
            <v>18479.094375000001</v>
          </cell>
          <cell r="L9">
            <v>15025.4767884375</v>
          </cell>
          <cell r="M9">
            <v>10173.951417486564</v>
          </cell>
          <cell r="N9">
            <v>14793.725011236564</v>
          </cell>
          <cell r="O9">
            <v>3174.3555333333334</v>
          </cell>
          <cell r="P9">
            <v>13348.306950819897</v>
          </cell>
          <cell r="Q9">
            <v>17968.080544569897</v>
          </cell>
        </row>
        <row r="10">
          <cell r="B10">
            <v>3000175634</v>
          </cell>
          <cell r="C10">
            <v>15370</v>
          </cell>
          <cell r="D10">
            <v>4159</v>
          </cell>
          <cell r="E10" t="str">
            <v>NSW</v>
          </cell>
          <cell r="F10">
            <v>4</v>
          </cell>
          <cell r="G10" t="str">
            <v>Academic</v>
          </cell>
          <cell r="H10">
            <v>77905.90464989061</v>
          </cell>
          <cell r="I10">
            <v>2337.176997</v>
          </cell>
          <cell r="J10">
            <v>7709.7570419999975</v>
          </cell>
          <cell r="K10">
            <v>22781.961000000003</v>
          </cell>
          <cell r="L10" t="str">
            <v>Already subscribed</v>
          </cell>
          <cell r="M10">
            <v>4370.4163069649994</v>
          </cell>
          <cell r="N10">
            <v>10065.906556965001</v>
          </cell>
          <cell r="O10">
            <v>7142.2999500000005</v>
          </cell>
          <cell r="P10">
            <v>11512.716256964999</v>
          </cell>
          <cell r="Q10">
            <v>17208.206506965002</v>
          </cell>
        </row>
        <row r="11">
          <cell r="B11">
            <v>2000599542</v>
          </cell>
          <cell r="C11">
            <v>15373</v>
          </cell>
          <cell r="D11">
            <v>4296</v>
          </cell>
          <cell r="E11" t="str">
            <v>WA</v>
          </cell>
          <cell r="F11">
            <v>3</v>
          </cell>
          <cell r="G11" t="str">
            <v>Academic</v>
          </cell>
          <cell r="H11">
            <v>241413.41563267497</v>
          </cell>
          <cell r="I11">
            <v>7248.6574154999998</v>
          </cell>
          <cell r="J11">
            <v>11067.541955999999</v>
          </cell>
          <cell r="K11">
            <v>23667.669000000002</v>
          </cell>
          <cell r="L11">
            <v>7512.7383942187498</v>
          </cell>
          <cell r="M11">
            <v>11235.587928087656</v>
          </cell>
          <cell r="N11">
            <v>17152.505178087657</v>
          </cell>
          <cell r="O11">
            <v>9523.0666000000001</v>
          </cell>
          <cell r="P11">
            <v>20758.654528087656</v>
          </cell>
          <cell r="Q11">
            <v>26675.571778087658</v>
          </cell>
        </row>
        <row r="12">
          <cell r="B12">
            <v>2000651212</v>
          </cell>
          <cell r="C12">
            <v>15393</v>
          </cell>
          <cell r="D12">
            <v>3754</v>
          </cell>
          <cell r="E12" t="str">
            <v>QLD</v>
          </cell>
          <cell r="F12">
            <v>6</v>
          </cell>
          <cell r="G12" t="str">
            <v>Government</v>
          </cell>
          <cell r="H12">
            <v>65984.40686995523</v>
          </cell>
          <cell r="I12">
            <v>1979.53204725</v>
          </cell>
          <cell r="J12">
            <v>14419.026000000002</v>
          </cell>
          <cell r="K12">
            <v>22119.556500000002</v>
          </cell>
          <cell r="L12">
            <v>7512.7383942187498</v>
          </cell>
          <cell r="M12">
            <v>7771.1713434773446</v>
          </cell>
          <cell r="N12">
            <v>13301.060468477346</v>
          </cell>
          <cell r="O12">
            <v>3174.3555333333334</v>
          </cell>
          <cell r="P12">
            <v>10945.526876810678</v>
          </cell>
          <cell r="Q12">
            <v>16475.416001810678</v>
          </cell>
        </row>
        <row r="13">
          <cell r="B13">
            <v>2000316491</v>
          </cell>
          <cell r="C13">
            <v>15374</v>
          </cell>
          <cell r="D13">
            <v>4315</v>
          </cell>
          <cell r="E13" t="str">
            <v>VIC</v>
          </cell>
          <cell r="F13">
            <v>2</v>
          </cell>
          <cell r="G13" t="str">
            <v>Academic</v>
          </cell>
          <cell r="H13">
            <v>111308.77622741903</v>
          </cell>
          <cell r="I13">
            <v>3345.5183377499998</v>
          </cell>
          <cell r="J13">
            <v>13010.125613999999</v>
          </cell>
          <cell r="K13" t="str">
            <v>Already subscribed</v>
          </cell>
          <cell r="L13">
            <v>15025.4767884375</v>
          </cell>
          <cell r="M13">
            <v>13650.787521981563</v>
          </cell>
          <cell r="N13">
            <v>13650.787521981563</v>
          </cell>
          <cell r="O13">
            <v>12697.422133333333</v>
          </cell>
          <cell r="P13">
            <v>26348.209655314895</v>
          </cell>
          <cell r="Q13">
            <v>26348.209655314895</v>
          </cell>
        </row>
        <row r="14">
          <cell r="B14">
            <v>2000641131</v>
          </cell>
          <cell r="C14">
            <v>15376</v>
          </cell>
          <cell r="D14">
            <v>17207</v>
          </cell>
          <cell r="E14" t="str">
            <v>WA</v>
          </cell>
          <cell r="F14">
            <v>6</v>
          </cell>
          <cell r="G14" t="str">
            <v>Government</v>
          </cell>
          <cell r="H14">
            <v>11441.250595552499</v>
          </cell>
          <cell r="I14">
            <v>343</v>
          </cell>
          <cell r="J14">
            <v>10025.513999999997</v>
          </cell>
          <cell r="K14">
            <v>10758.808499999997</v>
          </cell>
          <cell r="L14">
            <v>7512.7383942187498</v>
          </cell>
          <cell r="M14">
            <v>5811.4070281210934</v>
          </cell>
          <cell r="N14">
            <v>8501.1091531210932</v>
          </cell>
          <cell r="O14">
            <v>3174.3555333333334</v>
          </cell>
          <cell r="P14">
            <v>8985.7625614544268</v>
          </cell>
          <cell r="Q14">
            <v>11675.464686454427</v>
          </cell>
        </row>
        <row r="15">
          <cell r="B15">
            <v>2000439725</v>
          </cell>
          <cell r="C15">
            <v>15377</v>
          </cell>
          <cell r="D15">
            <v>4379</v>
          </cell>
          <cell r="E15" t="str">
            <v>WA</v>
          </cell>
          <cell r="F15">
            <v>5</v>
          </cell>
          <cell r="G15" t="str">
            <v>Academic</v>
          </cell>
          <cell r="H15">
            <v>50241.632454561084</v>
          </cell>
          <cell r="I15">
            <v>1522</v>
          </cell>
          <cell r="J15" t="str">
            <v>Already subscribed</v>
          </cell>
          <cell r="K15" t="str">
            <v>Already subscribed</v>
          </cell>
          <cell r="L15" t="str">
            <v>Already subscribed</v>
          </cell>
          <cell r="M15">
            <v>662.17412777895299</v>
          </cell>
          <cell r="N15">
            <v>662.17412777895299</v>
          </cell>
          <cell r="O15">
            <v>4761.5333000000001</v>
          </cell>
          <cell r="P15">
            <v>4761.5333000000001</v>
          </cell>
          <cell r="Q15">
            <v>4761.5333000000001</v>
          </cell>
        </row>
        <row r="16">
          <cell r="B16">
            <v>2000350150</v>
          </cell>
          <cell r="C16">
            <v>15378</v>
          </cell>
          <cell r="D16">
            <v>3804</v>
          </cell>
          <cell r="E16" t="str">
            <v>VIC</v>
          </cell>
          <cell r="F16">
            <v>6</v>
          </cell>
          <cell r="G16" t="str">
            <v>Academic</v>
          </cell>
          <cell r="H16">
            <v>33277.590842919599</v>
          </cell>
          <cell r="I16">
            <v>998.25277112499998</v>
          </cell>
          <cell r="J16">
            <v>7394.2439999999979</v>
          </cell>
          <cell r="K16">
            <v>18479.094375000001</v>
          </cell>
          <cell r="L16">
            <v>7512.7383942187498</v>
          </cell>
          <cell r="M16">
            <v>6918.7772969245298</v>
          </cell>
          <cell r="N16">
            <v>11538.550890674531</v>
          </cell>
          <cell r="O16">
            <v>3174.3555333333334</v>
          </cell>
          <cell r="P16">
            <v>10093.132830257862</v>
          </cell>
          <cell r="Q16">
            <v>14712.906424007864</v>
          </cell>
        </row>
        <row r="17">
          <cell r="B17">
            <v>2000006487</v>
          </cell>
          <cell r="C17">
            <v>15379</v>
          </cell>
          <cell r="D17">
            <v>4414</v>
          </cell>
          <cell r="E17" t="str">
            <v>SA</v>
          </cell>
          <cell r="F17">
            <v>4</v>
          </cell>
          <cell r="G17" t="str">
            <v>Academic</v>
          </cell>
          <cell r="H17">
            <v>133040.66284606498</v>
          </cell>
          <cell r="I17" t="str">
            <v>Already subscribed</v>
          </cell>
          <cell r="J17" t="str">
            <v>Already subscribed</v>
          </cell>
          <cell r="K17" t="str">
            <v>Already subscribed</v>
          </cell>
          <cell r="L17" t="str">
            <v>Already subscribed</v>
          </cell>
          <cell r="M17" t="str">
            <v>Already subscribed</v>
          </cell>
          <cell r="N17" t="str">
            <v>Already subscribed</v>
          </cell>
          <cell r="O17">
            <v>7142.2999500000005</v>
          </cell>
          <cell r="P17">
            <v>7142.2999500000005</v>
          </cell>
          <cell r="Q17">
            <v>7142.2999500000005</v>
          </cell>
        </row>
        <row r="18">
          <cell r="B18">
            <v>2000321682</v>
          </cell>
          <cell r="C18">
            <v>15380</v>
          </cell>
          <cell r="D18">
            <v>4498</v>
          </cell>
          <cell r="E18" t="str">
            <v>QLD</v>
          </cell>
          <cell r="F18">
            <v>3</v>
          </cell>
          <cell r="G18" t="str">
            <v>Academic</v>
          </cell>
          <cell r="H18">
            <v>182649.25904476899</v>
          </cell>
          <cell r="I18">
            <v>5485.7366437499995</v>
          </cell>
          <cell r="J18">
            <v>9310.462832999996</v>
          </cell>
          <cell r="K18">
            <v>25104.859499999999</v>
          </cell>
          <cell r="L18">
            <v>29853.480881249998</v>
          </cell>
          <cell r="M18">
            <v>19422.610955730001</v>
          </cell>
          <cell r="N18">
            <v>25698.825830729998</v>
          </cell>
          <cell r="O18">
            <v>9523.0666000000001</v>
          </cell>
          <cell r="P18">
            <v>28945.677555729999</v>
          </cell>
          <cell r="Q18">
            <v>35221.892430729997</v>
          </cell>
        </row>
        <row r="19">
          <cell r="B19">
            <v>2000006524</v>
          </cell>
          <cell r="C19">
            <v>15381</v>
          </cell>
          <cell r="D19">
            <v>4789</v>
          </cell>
          <cell r="E19" t="str">
            <v>QLD</v>
          </cell>
          <cell r="F19">
            <v>5</v>
          </cell>
          <cell r="G19" t="str">
            <v>Academic</v>
          </cell>
          <cell r="H19">
            <v>118284.23559551623</v>
          </cell>
          <cell r="I19">
            <v>3548.5268647499997</v>
          </cell>
          <cell r="J19">
            <v>8098.5949469999987</v>
          </cell>
          <cell r="K19">
            <v>25389.097125</v>
          </cell>
          <cell r="L19" t="str">
            <v>Already subscribed</v>
          </cell>
          <cell r="M19">
            <v>5066.4979881112495</v>
          </cell>
          <cell r="N19">
            <v>11413.772269361249</v>
          </cell>
          <cell r="O19">
            <v>4761.5333000000001</v>
          </cell>
          <cell r="P19">
            <v>9828.0312881112495</v>
          </cell>
          <cell r="Q19">
            <v>16175.305569361248</v>
          </cell>
        </row>
        <row r="20">
          <cell r="B20">
            <v>2000378021</v>
          </cell>
          <cell r="C20">
            <v>15382</v>
          </cell>
          <cell r="D20">
            <v>4948</v>
          </cell>
          <cell r="E20" t="str">
            <v>VIC</v>
          </cell>
          <cell r="F20">
            <v>3</v>
          </cell>
          <cell r="G20" t="str">
            <v>Academic</v>
          </cell>
          <cell r="H20">
            <v>364138.12268291245</v>
          </cell>
          <cell r="I20" t="str">
            <v>Already subscribed</v>
          </cell>
          <cell r="J20" t="str">
            <v>Already subscribed</v>
          </cell>
          <cell r="K20" t="str">
            <v>Already subscribed</v>
          </cell>
          <cell r="L20" t="str">
            <v>Already subscribed</v>
          </cell>
          <cell r="M20" t="str">
            <v>Already subscribed</v>
          </cell>
          <cell r="N20" t="str">
            <v>Already subscribed</v>
          </cell>
          <cell r="O20">
            <v>9523.0666000000001</v>
          </cell>
          <cell r="P20">
            <v>9523.0666000000001</v>
          </cell>
          <cell r="Q20">
            <v>9523.0666000000001</v>
          </cell>
        </row>
        <row r="21">
          <cell r="B21">
            <v>2000184323</v>
          </cell>
          <cell r="C21">
            <v>15383</v>
          </cell>
          <cell r="D21">
            <v>8511</v>
          </cell>
          <cell r="E21" t="str">
            <v>NZ</v>
          </cell>
          <cell r="F21">
            <v>6</v>
          </cell>
          <cell r="G21" t="str">
            <v>Government</v>
          </cell>
          <cell r="H21">
            <v>64693.813830798259</v>
          </cell>
          <cell r="I21">
            <v>1940.8145354999999</v>
          </cell>
          <cell r="J21">
            <v>10629.253000000001</v>
          </cell>
          <cell r="K21">
            <v>16737.598125</v>
          </cell>
          <cell r="L21">
            <v>7512.7383942187498</v>
          </cell>
          <cell r="M21">
            <v>6526.9119271585942</v>
          </cell>
          <cell r="N21">
            <v>10711.311458408594</v>
          </cell>
          <cell r="O21">
            <v>3174.3555333333334</v>
          </cell>
          <cell r="P21">
            <v>9701.2674604919266</v>
          </cell>
          <cell r="Q21">
            <v>13885.666991741928</v>
          </cell>
        </row>
        <row r="22">
          <cell r="B22">
            <v>1000858014</v>
          </cell>
          <cell r="C22">
            <v>15384</v>
          </cell>
          <cell r="D22">
            <v>4979</v>
          </cell>
          <cell r="E22" t="str">
            <v>NZ</v>
          </cell>
          <cell r="F22">
            <v>6</v>
          </cell>
          <cell r="G22" t="str">
            <v>Academic</v>
          </cell>
          <cell r="H22">
            <v>28365.619079411717</v>
          </cell>
          <cell r="I22">
            <v>850.96866824999995</v>
          </cell>
          <cell r="J22">
            <v>7889.2684529999979</v>
          </cell>
          <cell r="K22">
            <v>12937.633499999996</v>
          </cell>
          <cell r="L22">
            <v>7512.7383942187498</v>
          </cell>
          <cell r="M22">
            <v>7070.044349228905</v>
          </cell>
          <cell r="N22">
            <v>10304.452724228904</v>
          </cell>
          <cell r="O22">
            <v>3174.3555333333334</v>
          </cell>
          <cell r="P22">
            <v>10244.399882562238</v>
          </cell>
          <cell r="Q22">
            <v>13478.808257562237</v>
          </cell>
        </row>
        <row r="23">
          <cell r="B23">
            <v>3000193091</v>
          </cell>
          <cell r="C23">
            <v>15385</v>
          </cell>
          <cell r="D23">
            <v>5025</v>
          </cell>
          <cell r="E23" t="str">
            <v>NSW</v>
          </cell>
          <cell r="F23">
            <v>3</v>
          </cell>
          <cell r="G23" t="str">
            <v>Academic</v>
          </cell>
          <cell r="H23">
            <v>251806.52423891248</v>
          </cell>
          <cell r="I23">
            <v>7560.4507132499994</v>
          </cell>
          <cell r="J23">
            <v>14077.253052153101</v>
          </cell>
          <cell r="K23">
            <v>18157.639499999997</v>
          </cell>
          <cell r="L23">
            <v>15025.4767884375</v>
          </cell>
          <cell r="M23">
            <v>15948.483540920663</v>
          </cell>
          <cell r="N23">
            <v>20487.893415920662</v>
          </cell>
          <cell r="O23">
            <v>9523.0666000000001</v>
          </cell>
          <cell r="P23">
            <v>25471.550140920663</v>
          </cell>
          <cell r="Q23">
            <v>30010.96001592066</v>
          </cell>
        </row>
        <row r="24">
          <cell r="B24">
            <v>2000002851</v>
          </cell>
          <cell r="C24">
            <v>15386</v>
          </cell>
          <cell r="D24">
            <v>5054</v>
          </cell>
          <cell r="E24" t="str">
            <v>NZ</v>
          </cell>
          <cell r="F24">
            <v>3</v>
          </cell>
          <cell r="G24" t="str">
            <v>Academic</v>
          </cell>
          <cell r="H24">
            <v>234064.25283062199</v>
          </cell>
          <cell r="I24" t="str">
            <v>Already subscribed</v>
          </cell>
          <cell r="J24" t="str">
            <v>Already subscribed</v>
          </cell>
          <cell r="K24" t="str">
            <v>Already subscribed</v>
          </cell>
          <cell r="L24" t="str">
            <v>Already subscribed</v>
          </cell>
          <cell r="M24" t="str">
            <v>Already subscribed</v>
          </cell>
          <cell r="N24" t="str">
            <v>Already subscribed</v>
          </cell>
          <cell r="O24">
            <v>9523.0666000000001</v>
          </cell>
          <cell r="P24">
            <v>9523.0666000000001</v>
          </cell>
          <cell r="Q24">
            <v>9523.0666000000001</v>
          </cell>
        </row>
        <row r="25">
          <cell r="B25">
            <v>2000017621</v>
          </cell>
          <cell r="C25">
            <v>15387</v>
          </cell>
          <cell r="D25">
            <v>5130</v>
          </cell>
          <cell r="E25" t="str">
            <v>VIC</v>
          </cell>
          <cell r="F25">
            <v>1</v>
          </cell>
          <cell r="G25" t="str">
            <v>Academic</v>
          </cell>
          <cell r="H25">
            <v>381205.90012772242</v>
          </cell>
          <cell r="I25" t="str">
            <v>Already subscribed</v>
          </cell>
          <cell r="J25">
            <v>15457.933127999997</v>
          </cell>
          <cell r="K25">
            <v>15176.715</v>
          </cell>
          <cell r="L25">
            <v>29853.480881249998</v>
          </cell>
          <cell r="M25">
            <v>19710.465094023748</v>
          </cell>
          <cell r="N25">
            <v>23504.643844023747</v>
          </cell>
          <cell r="O25">
            <v>15871.777666666667</v>
          </cell>
          <cell r="P25">
            <v>35582.242760690417</v>
          </cell>
          <cell r="Q25">
            <v>39376.421510690416</v>
          </cell>
        </row>
        <row r="26">
          <cell r="B26">
            <v>2000631038</v>
          </cell>
          <cell r="C26">
            <v>15388</v>
          </cell>
          <cell r="D26">
            <v>5151</v>
          </cell>
          <cell r="E26" t="str">
            <v>WA</v>
          </cell>
          <cell r="F26">
            <v>5</v>
          </cell>
          <cell r="G26" t="str">
            <v>Academic</v>
          </cell>
          <cell r="H26">
            <v>144060.22831092746</v>
          </cell>
          <cell r="I26">
            <v>4328.0618692499993</v>
          </cell>
          <cell r="J26">
            <v>8675.2688339999986</v>
          </cell>
          <cell r="K26">
            <v>23347.100250000003</v>
          </cell>
          <cell r="L26">
            <v>15025.4767884375</v>
          </cell>
          <cell r="M26">
            <v>12192.531258884061</v>
          </cell>
          <cell r="N26">
            <v>18029.306321384061</v>
          </cell>
          <cell r="O26">
            <v>4761.5333000000001</v>
          </cell>
          <cell r="P26">
            <v>16954.06455888406</v>
          </cell>
          <cell r="Q26">
            <v>22790.839621384061</v>
          </cell>
        </row>
        <row r="27">
          <cell r="B27">
            <v>3000122484</v>
          </cell>
          <cell r="C27">
            <v>15389</v>
          </cell>
          <cell r="D27">
            <v>18028</v>
          </cell>
          <cell r="E27" t="str">
            <v>NZ</v>
          </cell>
          <cell r="F27">
            <v>6</v>
          </cell>
          <cell r="G27" t="str">
            <v>Government</v>
          </cell>
          <cell r="H27">
            <v>0</v>
          </cell>
          <cell r="I27">
            <v>0</v>
          </cell>
          <cell r="J27">
            <v>10629.253000000001</v>
          </cell>
          <cell r="K27">
            <v>16737.598125</v>
          </cell>
          <cell r="L27">
            <v>7512.7383942187498</v>
          </cell>
          <cell r="M27">
            <v>5896.1472031210933</v>
          </cell>
          <cell r="N27">
            <v>10080.546734371093</v>
          </cell>
          <cell r="P27">
            <v>5896.1472031210933</v>
          </cell>
          <cell r="Q27">
            <v>10080.546734371093</v>
          </cell>
        </row>
        <row r="28">
          <cell r="B28">
            <v>3000173110</v>
          </cell>
          <cell r="C28">
            <v>15390</v>
          </cell>
          <cell r="D28">
            <v>26559</v>
          </cell>
          <cell r="E28" t="str">
            <v>NSW</v>
          </cell>
          <cell r="F28">
            <v>6</v>
          </cell>
          <cell r="G28" t="str">
            <v>Government</v>
          </cell>
          <cell r="H28">
            <v>48288.812624561593</v>
          </cell>
          <cell r="I28">
            <v>1448.6642549999997</v>
          </cell>
          <cell r="J28">
            <v>16083.168750000001</v>
          </cell>
          <cell r="K28">
            <v>22119.556500000002</v>
          </cell>
          <cell r="L28">
            <v>7512.7383942187498</v>
          </cell>
          <cell r="M28">
            <v>8139.4857047460946</v>
          </cell>
          <cell r="N28">
            <v>13669.374829746095</v>
          </cell>
          <cell r="O28">
            <v>3174.3555333333334</v>
          </cell>
          <cell r="P28">
            <v>11313.841238079429</v>
          </cell>
          <cell r="Q28">
            <v>16843.730363079427</v>
          </cell>
        </row>
        <row r="29">
          <cell r="B29">
            <v>3000175303</v>
          </cell>
          <cell r="C29">
            <v>15392</v>
          </cell>
          <cell r="D29">
            <v>23513</v>
          </cell>
          <cell r="E29" t="str">
            <v>NZ</v>
          </cell>
          <cell r="F29">
            <v>6</v>
          </cell>
          <cell r="G29" t="str">
            <v>Government</v>
          </cell>
          <cell r="H29">
            <v>102777.77910247802</v>
          </cell>
          <cell r="I29">
            <v>3083.2533132250001</v>
          </cell>
          <cell r="J29">
            <v>14419.026000000002</v>
          </cell>
          <cell r="K29">
            <v>21307.970250000002</v>
          </cell>
          <cell r="L29">
            <v>7512.7383942187498</v>
          </cell>
          <cell r="M29">
            <v>8129.8807549192197</v>
          </cell>
          <cell r="N29">
            <v>13456.87331741922</v>
          </cell>
          <cell r="O29">
            <v>3174.3555333333334</v>
          </cell>
          <cell r="P29">
            <v>11304.236288252552</v>
          </cell>
          <cell r="Q29">
            <v>16631.228850752552</v>
          </cell>
        </row>
        <row r="30">
          <cell r="B30">
            <v>2000356835</v>
          </cell>
          <cell r="C30">
            <v>15394</v>
          </cell>
          <cell r="D30">
            <v>5503</v>
          </cell>
          <cell r="E30" t="str">
            <v>QLD</v>
          </cell>
          <cell r="F30">
            <v>2</v>
          </cell>
          <cell r="G30" t="str">
            <v>Academic</v>
          </cell>
          <cell r="H30">
            <v>157120.55653611038</v>
          </cell>
          <cell r="I30">
            <v>4713.6169417500005</v>
          </cell>
          <cell r="J30" t="str">
            <v>Already subscribed</v>
          </cell>
          <cell r="K30" t="str">
            <v>Already subscribed</v>
          </cell>
          <cell r="L30" t="str">
            <v>Already subscribed</v>
          </cell>
          <cell r="M30">
            <v>2050.42336966125</v>
          </cell>
          <cell r="N30">
            <v>2050.42336966125</v>
          </cell>
          <cell r="O30">
            <v>12697.422133333333</v>
          </cell>
          <cell r="P30">
            <v>14747.845502994584</v>
          </cell>
          <cell r="Q30">
            <v>14747.845502994584</v>
          </cell>
        </row>
        <row r="31">
          <cell r="B31">
            <v>2000493958</v>
          </cell>
          <cell r="C31">
            <v>15395</v>
          </cell>
          <cell r="D31">
            <v>5543</v>
          </cell>
          <cell r="E31" t="str">
            <v>VIC</v>
          </cell>
          <cell r="F31">
            <v>2</v>
          </cell>
          <cell r="G31" t="str">
            <v>Academic</v>
          </cell>
          <cell r="H31">
            <v>65284.162686664444</v>
          </cell>
          <cell r="I31">
            <v>1958.5246297499998</v>
          </cell>
          <cell r="J31">
            <v>23242.816472999999</v>
          </cell>
          <cell r="K31">
            <v>26263.806750000003</v>
          </cell>
          <cell r="L31">
            <v>22538.215182656251</v>
          </cell>
          <cell r="M31">
            <v>20766.706984151715</v>
          </cell>
          <cell r="N31">
            <v>27332.658671651716</v>
          </cell>
          <cell r="O31">
            <v>12697.422133333333</v>
          </cell>
          <cell r="P31">
            <v>33464.129117485048</v>
          </cell>
          <cell r="Q31">
            <v>40030.080804985046</v>
          </cell>
        </row>
        <row r="32">
          <cell r="B32">
            <v>2000651236</v>
          </cell>
          <cell r="C32">
            <v>15396</v>
          </cell>
          <cell r="D32">
            <v>7018</v>
          </cell>
          <cell r="E32" t="str">
            <v>NZ</v>
          </cell>
          <cell r="F32">
            <v>6</v>
          </cell>
          <cell r="G32" t="str">
            <v>Government</v>
          </cell>
          <cell r="H32">
            <v>54273.657585881243</v>
          </cell>
          <cell r="I32">
            <v>1628.2096514999998</v>
          </cell>
          <cell r="J32">
            <v>10629.253000000001</v>
          </cell>
          <cell r="K32">
            <v>16737.598125</v>
          </cell>
          <cell r="L32">
            <v>7512.7383942187498</v>
          </cell>
          <cell r="M32">
            <v>6425.3153398585937</v>
          </cell>
          <cell r="N32">
            <v>10609.714871108594</v>
          </cell>
          <cell r="O32">
            <v>3174.3555333333334</v>
          </cell>
          <cell r="P32">
            <v>9599.670873191928</v>
          </cell>
          <cell r="Q32">
            <v>13784.070404441927</v>
          </cell>
        </row>
        <row r="33">
          <cell r="B33">
            <v>2000591349</v>
          </cell>
          <cell r="C33">
            <v>15397</v>
          </cell>
          <cell r="D33">
            <v>27315</v>
          </cell>
          <cell r="E33" t="str">
            <v>NSW</v>
          </cell>
          <cell r="F33">
            <v>6</v>
          </cell>
          <cell r="G33" t="str">
            <v>Academic</v>
          </cell>
          <cell r="H33">
            <v>19247.979008610102</v>
          </cell>
          <cell r="I33">
            <v>583.69470749999994</v>
          </cell>
          <cell r="J33">
            <v>7394.2439999999979</v>
          </cell>
          <cell r="K33">
            <v>24218.421750000001</v>
          </cell>
          <cell r="L33">
            <v>7512.7383942187498</v>
          </cell>
          <cell r="M33">
            <v>6738.4445392476555</v>
          </cell>
          <cell r="N33">
            <v>12793.049976747656</v>
          </cell>
          <cell r="O33">
            <v>3174.3555333333334</v>
          </cell>
          <cell r="P33">
            <v>9912.8000725809889</v>
          </cell>
          <cell r="Q33">
            <v>15967.405510080989</v>
          </cell>
        </row>
        <row r="34">
          <cell r="B34">
            <v>2000566643</v>
          </cell>
          <cell r="C34">
            <v>15398</v>
          </cell>
          <cell r="D34">
            <v>5847</v>
          </cell>
          <cell r="E34" t="str">
            <v>VIC</v>
          </cell>
          <cell r="F34">
            <v>4</v>
          </cell>
          <cell r="G34" t="str">
            <v>Academic</v>
          </cell>
          <cell r="H34">
            <v>28733.253464321715</v>
          </cell>
          <cell r="I34" t="str">
            <v>Already subscribed</v>
          </cell>
          <cell r="J34" t="str">
            <v>Already subscribed</v>
          </cell>
          <cell r="K34" t="str">
            <v>Already subscribed</v>
          </cell>
          <cell r="L34" t="str">
            <v>Already subscribed</v>
          </cell>
          <cell r="M34" t="str">
            <v>Already subscribed</v>
          </cell>
          <cell r="N34" t="str">
            <v>Already subscribed</v>
          </cell>
          <cell r="O34">
            <v>7142.2999500000005</v>
          </cell>
          <cell r="P34">
            <v>7142.2999500000005</v>
          </cell>
          <cell r="Q34">
            <v>7142.2999500000005</v>
          </cell>
        </row>
        <row r="35">
          <cell r="B35">
            <v>3000134776</v>
          </cell>
          <cell r="C35">
            <v>15400</v>
          </cell>
          <cell r="D35">
            <v>5997</v>
          </cell>
          <cell r="E35" t="str">
            <v>SA</v>
          </cell>
          <cell r="F35">
            <v>3</v>
          </cell>
          <cell r="G35" t="str">
            <v>Academic</v>
          </cell>
          <cell r="H35">
            <v>277777.21053421462</v>
          </cell>
          <cell r="I35">
            <v>8333.2516324000007</v>
          </cell>
          <cell r="J35">
            <v>12550.106643000001</v>
          </cell>
          <cell r="K35" t="str">
            <v>Already subscribed</v>
          </cell>
          <cell r="L35">
            <v>22538.215182656251</v>
          </cell>
          <cell r="M35">
            <v>18888.384454254472</v>
          </cell>
          <cell r="N35">
            <v>18888.384454254472</v>
          </cell>
          <cell r="O35">
            <v>9523.0666000000001</v>
          </cell>
          <cell r="P35">
            <v>28411.451054254474</v>
          </cell>
          <cell r="Q35">
            <v>28411.451054254474</v>
          </cell>
        </row>
        <row r="36">
          <cell r="B36">
            <v>2000010874</v>
          </cell>
          <cell r="C36">
            <v>15401</v>
          </cell>
          <cell r="D36">
            <v>6009</v>
          </cell>
          <cell r="E36" t="str">
            <v>NZ</v>
          </cell>
          <cell r="F36">
            <v>2</v>
          </cell>
          <cell r="G36" t="str">
            <v>Academic</v>
          </cell>
          <cell r="H36">
            <v>562671.14039376762</v>
          </cell>
          <cell r="I36">
            <v>16880.134250250001</v>
          </cell>
          <cell r="J36">
            <v>15397.701230999999</v>
          </cell>
          <cell r="K36" t="str">
            <v>Already subscribed</v>
          </cell>
          <cell r="L36" t="str">
            <v>Already subscribed</v>
          </cell>
          <cell r="M36">
            <v>14040.858434343751</v>
          </cell>
          <cell r="N36">
            <v>14040.858434343751</v>
          </cell>
          <cell r="O36">
            <v>12697.422133333333</v>
          </cell>
          <cell r="P36">
            <v>26738.280567677084</v>
          </cell>
          <cell r="Q36">
            <v>26738.280567677084</v>
          </cell>
        </row>
        <row r="37">
          <cell r="B37">
            <v>2000331272</v>
          </cell>
          <cell r="C37">
            <v>15402</v>
          </cell>
          <cell r="D37">
            <v>8580</v>
          </cell>
          <cell r="E37" t="str">
            <v>ACT</v>
          </cell>
          <cell r="F37">
            <v>6</v>
          </cell>
          <cell r="G37" t="str">
            <v>Academic</v>
          </cell>
          <cell r="H37">
            <v>20060.716630059844</v>
          </cell>
          <cell r="I37">
            <v>608.07638474999999</v>
          </cell>
          <cell r="J37">
            <v>8359.7557919999981</v>
          </cell>
          <cell r="K37">
            <v>24218.421750000001</v>
          </cell>
          <cell r="L37">
            <v>15025.4767884375</v>
          </cell>
          <cell r="M37">
            <v>10437.089399856561</v>
          </cell>
          <cell r="N37">
            <v>16491.694837356561</v>
          </cell>
          <cell r="O37">
            <v>3174.3555333333334</v>
          </cell>
          <cell r="P37">
            <v>13611.444933189894</v>
          </cell>
          <cell r="Q37">
            <v>19666.050370689896</v>
          </cell>
        </row>
        <row r="38">
          <cell r="B38">
            <v>2000010883</v>
          </cell>
          <cell r="C38">
            <v>15403</v>
          </cell>
          <cell r="D38">
            <v>6051</v>
          </cell>
          <cell r="E38" t="str">
            <v>NZ</v>
          </cell>
          <cell r="F38">
            <v>5</v>
          </cell>
          <cell r="G38" t="str">
            <v>Academic</v>
          </cell>
          <cell r="H38">
            <v>261500.1034815</v>
          </cell>
          <cell r="I38">
            <v>7845.0031732499992</v>
          </cell>
          <cell r="J38">
            <v>11711.679771000001</v>
          </cell>
          <cell r="K38">
            <v>18185.630624999998</v>
          </cell>
          <cell r="L38">
            <v>7512.7383942187498</v>
          </cell>
          <cell r="M38">
            <v>11775.198282233909</v>
          </cell>
          <cell r="N38">
            <v>16321.605938483908</v>
          </cell>
          <cell r="O38">
            <v>4761.5333000000001</v>
          </cell>
          <cell r="P38">
            <v>16536.731582233908</v>
          </cell>
          <cell r="Q38">
            <v>21083.139238483909</v>
          </cell>
        </row>
        <row r="39">
          <cell r="B39">
            <v>2000118702</v>
          </cell>
          <cell r="C39">
            <v>15404</v>
          </cell>
          <cell r="D39">
            <v>6159</v>
          </cell>
          <cell r="E39" t="str">
            <v>VIC</v>
          </cell>
          <cell r="F39">
            <v>1</v>
          </cell>
          <cell r="G39" t="str">
            <v>Academic</v>
          </cell>
          <cell r="H39">
            <v>464281.60593203997</v>
          </cell>
          <cell r="I39" t="str">
            <v>Already subscribed</v>
          </cell>
          <cell r="J39" t="str">
            <v>Already subscribed</v>
          </cell>
          <cell r="K39" t="str">
            <v>Already subscribed</v>
          </cell>
          <cell r="L39" t="str">
            <v>Already subscribed</v>
          </cell>
          <cell r="M39" t="str">
            <v>Already subscribed</v>
          </cell>
          <cell r="N39" t="str">
            <v>Already subscribed</v>
          </cell>
          <cell r="O39">
            <v>15871.777666666667</v>
          </cell>
          <cell r="P39">
            <v>15871.777666666667</v>
          </cell>
          <cell r="Q39">
            <v>15871.777666666667</v>
          </cell>
        </row>
        <row r="40">
          <cell r="B40">
            <v>1000772516</v>
          </cell>
          <cell r="C40">
            <v>15405</v>
          </cell>
          <cell r="D40">
            <v>20705</v>
          </cell>
          <cell r="E40" t="str">
            <v>NSW</v>
          </cell>
          <cell r="F40">
            <v>5</v>
          </cell>
          <cell r="G40" t="str">
            <v>Academic</v>
          </cell>
          <cell r="H40">
            <v>81352.571343204385</v>
          </cell>
          <cell r="I40">
            <v>2440.57683825</v>
          </cell>
          <cell r="J40">
            <v>7394.2439999999979</v>
          </cell>
          <cell r="K40">
            <v>24218.421750000001</v>
          </cell>
          <cell r="L40">
            <v>22538.215182656251</v>
          </cell>
          <cell r="M40">
            <v>14082.270669094218</v>
          </cell>
          <cell r="N40">
            <v>20136.876106594216</v>
          </cell>
          <cell r="O40">
            <v>4761.5333000000001</v>
          </cell>
          <cell r="P40">
            <v>18843.803969094217</v>
          </cell>
          <cell r="Q40">
            <v>24898.409406594215</v>
          </cell>
        </row>
        <row r="41">
          <cell r="B41">
            <v>2000524502</v>
          </cell>
          <cell r="C41">
            <v>15406</v>
          </cell>
          <cell r="D41">
            <v>6184</v>
          </cell>
          <cell r="E41" t="str">
            <v>NSW</v>
          </cell>
          <cell r="F41">
            <v>1</v>
          </cell>
          <cell r="G41" t="str">
            <v>Academic</v>
          </cell>
          <cell r="H41">
            <v>578928.253687341</v>
          </cell>
          <cell r="I41">
            <v>17367.849735749998</v>
          </cell>
          <cell r="J41">
            <v>16133.085317999998</v>
          </cell>
          <cell r="K41" t="str">
            <v>Already subscribed</v>
          </cell>
          <cell r="L41">
            <v>22538.215182656251</v>
          </cell>
          <cell r="M41">
            <v>24377.030352836719</v>
          </cell>
          <cell r="N41">
            <v>24377.030352836719</v>
          </cell>
          <cell r="O41">
            <v>15871.777666666667</v>
          </cell>
          <cell r="P41">
            <v>40248.808019503384</v>
          </cell>
          <cell r="Q41">
            <v>40248.808019503384</v>
          </cell>
        </row>
        <row r="42">
          <cell r="B42">
            <v>2000158742</v>
          </cell>
          <cell r="C42">
            <v>15407</v>
          </cell>
          <cell r="D42">
            <v>7423</v>
          </cell>
          <cell r="E42" t="str">
            <v>NSW</v>
          </cell>
          <cell r="F42">
            <v>3</v>
          </cell>
          <cell r="G42" t="str">
            <v>Academic</v>
          </cell>
          <cell r="H42">
            <v>126261.97578130498</v>
          </cell>
          <cell r="I42">
            <v>3787.8594277499997</v>
          </cell>
          <cell r="J42" t="str">
            <v>Already subscribed</v>
          </cell>
          <cell r="K42" t="str">
            <v>Already subscribed</v>
          </cell>
          <cell r="L42" t="str">
            <v>Already subscribed</v>
          </cell>
          <cell r="M42">
            <v>1647.7188510712499</v>
          </cell>
          <cell r="N42">
            <v>1647.7188510712499</v>
          </cell>
          <cell r="O42">
            <v>9523.0666000000001</v>
          </cell>
          <cell r="P42">
            <v>11170.78545107125</v>
          </cell>
          <cell r="Q42">
            <v>11170.78545107125</v>
          </cell>
        </row>
        <row r="43">
          <cell r="B43">
            <v>3000089374</v>
          </cell>
          <cell r="C43">
            <v>15408</v>
          </cell>
          <cell r="D43">
            <v>36421</v>
          </cell>
          <cell r="E43" t="str">
            <v>WA</v>
          </cell>
          <cell r="F43">
            <v>6</v>
          </cell>
          <cell r="G43" t="str">
            <v>Academic</v>
          </cell>
          <cell r="H43">
            <v>19803.520473187404</v>
          </cell>
          <cell r="I43">
            <v>594.10552949999999</v>
          </cell>
          <cell r="J43">
            <v>7394.2439999999979</v>
          </cell>
          <cell r="K43">
            <v>24218.421750000001</v>
          </cell>
          <cell r="L43">
            <v>15025.4767884375</v>
          </cell>
          <cell r="M43">
            <v>10011.014448302813</v>
          </cell>
          <cell r="N43">
            <v>16065.619885802813</v>
          </cell>
          <cell r="O43">
            <v>3174.3555333333334</v>
          </cell>
          <cell r="P43">
            <v>13185.369981636146</v>
          </cell>
          <cell r="Q43">
            <v>19239.975419136146</v>
          </cell>
        </row>
        <row r="44">
          <cell r="B44">
            <v>2000321617</v>
          </cell>
          <cell r="C44">
            <v>15409</v>
          </cell>
          <cell r="D44">
            <v>6202</v>
          </cell>
          <cell r="E44" t="str">
            <v>NZ</v>
          </cell>
          <cell r="F44">
            <v>4</v>
          </cell>
          <cell r="G44" t="str">
            <v>Academic</v>
          </cell>
          <cell r="H44">
            <v>400928.84218439989</v>
          </cell>
          <cell r="I44">
            <v>12034.120225499999</v>
          </cell>
          <cell r="J44" t="str">
            <v>Already subscribed</v>
          </cell>
          <cell r="K44" t="str">
            <v>Already subscribed</v>
          </cell>
          <cell r="L44" t="str">
            <v>Already subscribed</v>
          </cell>
          <cell r="M44">
            <v>5234.8422980924997</v>
          </cell>
          <cell r="N44">
            <v>5234.8422980924997</v>
          </cell>
          <cell r="O44">
            <v>7142.2999500000005</v>
          </cell>
          <cell r="P44">
            <v>12377.142248092499</v>
          </cell>
          <cell r="Q44">
            <v>12377.142248092499</v>
          </cell>
        </row>
        <row r="45">
          <cell r="B45">
            <v>2000142547</v>
          </cell>
          <cell r="C45">
            <v>15410</v>
          </cell>
          <cell r="D45">
            <v>6237</v>
          </cell>
          <cell r="E45" t="str">
            <v>QLD</v>
          </cell>
          <cell r="F45">
            <v>1</v>
          </cell>
          <cell r="G45" t="str">
            <v>Academic</v>
          </cell>
          <cell r="H45">
            <v>613258.50963599992</v>
          </cell>
          <cell r="I45" t="str">
            <v>Already subscribed</v>
          </cell>
          <cell r="J45" t="str">
            <v>Already subscribed</v>
          </cell>
          <cell r="K45" t="str">
            <v>Already subscribed</v>
          </cell>
          <cell r="L45" t="str">
            <v>Already subscribed</v>
          </cell>
          <cell r="M45" t="str">
            <v>Already subscribed</v>
          </cell>
          <cell r="N45" t="str">
            <v>Already subscribed</v>
          </cell>
          <cell r="O45">
            <v>15871.777666666667</v>
          </cell>
          <cell r="P45">
            <v>15871.777666666667</v>
          </cell>
          <cell r="Q45">
            <v>15871.777666666667</v>
          </cell>
        </row>
        <row r="46">
          <cell r="B46">
            <v>2000315381</v>
          </cell>
          <cell r="C46">
            <v>15411</v>
          </cell>
          <cell r="D46">
            <v>6262</v>
          </cell>
          <cell r="E46" t="str">
            <v>SA</v>
          </cell>
          <cell r="F46">
            <v>4</v>
          </cell>
          <cell r="G46" t="str">
            <v>Academic</v>
          </cell>
          <cell r="H46">
            <v>95277.263814376871</v>
          </cell>
          <cell r="I46" t="str">
            <v>Already subscribed</v>
          </cell>
          <cell r="J46" t="str">
            <v>Already subscribed</v>
          </cell>
          <cell r="K46" t="str">
            <v>Already subscribed</v>
          </cell>
          <cell r="L46" t="str">
            <v>Already subscribed</v>
          </cell>
          <cell r="M46" t="str">
            <v>Already subscribed</v>
          </cell>
          <cell r="N46" t="str">
            <v>Already subscribed</v>
          </cell>
          <cell r="O46">
            <v>7142.2999500000005</v>
          </cell>
          <cell r="P46">
            <v>7142.2999500000005</v>
          </cell>
          <cell r="Q46">
            <v>7142.2999500000005</v>
          </cell>
        </row>
        <row r="47">
          <cell r="B47">
            <v>2000081743</v>
          </cell>
          <cell r="C47">
            <v>15412</v>
          </cell>
          <cell r="D47">
            <v>6269</v>
          </cell>
          <cell r="E47" t="str">
            <v>QLD</v>
          </cell>
          <cell r="F47">
            <v>5</v>
          </cell>
          <cell r="G47" t="str">
            <v>Academic</v>
          </cell>
          <cell r="H47">
            <v>20242.511425519449</v>
          </cell>
          <cell r="I47">
            <v>607.27543199999991</v>
          </cell>
          <cell r="J47">
            <v>7988.7838349999984</v>
          </cell>
          <cell r="K47">
            <v>24218.421750000001</v>
          </cell>
          <cell r="L47">
            <v>7512.7383942187498</v>
          </cell>
          <cell r="M47">
            <v>7007.3269826301557</v>
          </cell>
          <cell r="N47">
            <v>13061.932420130157</v>
          </cell>
          <cell r="O47">
            <v>4761.5333000000001</v>
          </cell>
          <cell r="P47">
            <v>11768.860282630156</v>
          </cell>
          <cell r="Q47">
            <v>17823.465720130156</v>
          </cell>
        </row>
        <row r="48">
          <cell r="B48">
            <v>2000452516</v>
          </cell>
          <cell r="C48">
            <v>15413</v>
          </cell>
          <cell r="D48">
            <v>6281</v>
          </cell>
          <cell r="E48" t="str">
            <v>NSW</v>
          </cell>
          <cell r="F48">
            <v>1</v>
          </cell>
          <cell r="G48" t="str">
            <v>Academic</v>
          </cell>
          <cell r="H48">
            <v>593245.98457623005</v>
          </cell>
          <cell r="I48">
            <v>18541.573799999998</v>
          </cell>
          <cell r="J48" t="str">
            <v>Already subscribed</v>
          </cell>
          <cell r="K48" t="str">
            <v>Already subscribed</v>
          </cell>
          <cell r="L48" t="str">
            <v>Already subscribed</v>
          </cell>
          <cell r="M48">
            <v>8065.5846029999993</v>
          </cell>
          <cell r="N48">
            <v>8065.5846029999993</v>
          </cell>
          <cell r="O48">
            <v>15871.777666666667</v>
          </cell>
          <cell r="P48">
            <v>15871.777666666667</v>
          </cell>
          <cell r="Q48">
            <v>15871.777666666667</v>
          </cell>
        </row>
        <row r="49">
          <cell r="B49">
            <v>3000174443</v>
          </cell>
          <cell r="C49">
            <v>15414</v>
          </cell>
          <cell r="D49">
            <v>6282</v>
          </cell>
          <cell r="E49" t="str">
            <v>TAS</v>
          </cell>
          <cell r="F49">
            <v>4</v>
          </cell>
          <cell r="G49" t="str">
            <v>Academic</v>
          </cell>
          <cell r="H49">
            <v>152607.24652662472</v>
          </cell>
          <cell r="I49">
            <v>4584.4724587499995</v>
          </cell>
          <cell r="J49">
            <v>9496.7279759999983</v>
          </cell>
          <cell r="K49">
            <v>23854.380750000004</v>
          </cell>
          <cell r="L49">
            <v>29853.480881249998</v>
          </cell>
          <cell r="M49">
            <v>19111.586372459999</v>
          </cell>
          <cell r="N49">
            <v>25075.181559960001</v>
          </cell>
          <cell r="O49">
            <v>7142.2999500000005</v>
          </cell>
          <cell r="P49">
            <v>26253.886322459999</v>
          </cell>
          <cell r="Q49">
            <v>32217.481509960002</v>
          </cell>
        </row>
        <row r="50">
          <cell r="B50">
            <v>2000415897</v>
          </cell>
          <cell r="C50">
            <v>15415</v>
          </cell>
          <cell r="D50">
            <v>6283</v>
          </cell>
          <cell r="E50" t="str">
            <v>NSW</v>
          </cell>
          <cell r="F50">
            <v>3</v>
          </cell>
          <cell r="G50" t="str">
            <v>Academic</v>
          </cell>
          <cell r="H50">
            <v>162398.62398152251</v>
          </cell>
          <cell r="I50">
            <v>4871.9585137499998</v>
          </cell>
          <cell r="J50">
            <v>8762.2586389000007</v>
          </cell>
          <cell r="K50">
            <v>24921.483750000003</v>
          </cell>
          <cell r="L50">
            <v>15025.4767884375</v>
          </cell>
          <cell r="M50">
            <v>12466.966864373062</v>
          </cell>
          <cell r="N50">
            <v>18697.337801873062</v>
          </cell>
          <cell r="O50">
            <v>9523.0666000000001</v>
          </cell>
          <cell r="P50">
            <v>21990.03346437306</v>
          </cell>
          <cell r="Q50">
            <v>28220.404401873064</v>
          </cell>
        </row>
        <row r="51">
          <cell r="B51">
            <v>2000475194</v>
          </cell>
          <cell r="C51">
            <v>15417</v>
          </cell>
          <cell r="D51">
            <v>6957</v>
          </cell>
          <cell r="E51" t="str">
            <v>QLD</v>
          </cell>
          <cell r="F51">
            <v>6</v>
          </cell>
          <cell r="G51" t="str">
            <v>Academic</v>
          </cell>
          <cell r="H51">
            <v>43528.250217009598</v>
          </cell>
          <cell r="I51">
            <v>1305.8491567499998</v>
          </cell>
          <cell r="J51">
            <v>7394.2439999999979</v>
          </cell>
          <cell r="K51">
            <v>22627.775250000002</v>
          </cell>
          <cell r="L51">
            <v>7512.7383942187498</v>
          </cell>
          <cell r="M51">
            <v>7052.581724671405</v>
          </cell>
          <cell r="N51">
            <v>12709.525537171405</v>
          </cell>
          <cell r="O51">
            <v>3174.3555333333334</v>
          </cell>
          <cell r="P51">
            <v>10226.937258004738</v>
          </cell>
          <cell r="Q51">
            <v>15883.881070504738</v>
          </cell>
        </row>
        <row r="52">
          <cell r="B52">
            <v>2000323367</v>
          </cell>
          <cell r="C52">
            <v>15366</v>
          </cell>
          <cell r="D52">
            <v>21929</v>
          </cell>
          <cell r="E52" t="str">
            <v>NSW</v>
          </cell>
          <cell r="F52">
            <v>6</v>
          </cell>
          <cell r="G52" t="str">
            <v>Academic</v>
          </cell>
          <cell r="H52">
            <v>12175.487049650625</v>
          </cell>
          <cell r="I52">
            <v>365.26479074999992</v>
          </cell>
          <cell r="J52">
            <v>10019.675999999998</v>
          </cell>
          <cell r="K52">
            <v>10795.087499999998</v>
          </cell>
          <cell r="L52">
            <v>7512.7383942187498</v>
          </cell>
          <cell r="M52">
            <v>7785.4904454614052</v>
          </cell>
          <cell r="N52">
            <v>10484.262320461405</v>
          </cell>
          <cell r="O52">
            <v>3174.3555333333334</v>
          </cell>
          <cell r="P52">
            <v>10959.845978794739</v>
          </cell>
          <cell r="Q52">
            <v>13658.617853794738</v>
          </cell>
        </row>
        <row r="53">
          <cell r="B53">
            <v>2000010902</v>
          </cell>
          <cell r="C53">
            <v>15418</v>
          </cell>
          <cell r="D53">
            <v>6405</v>
          </cell>
          <cell r="E53" t="str">
            <v>NZ</v>
          </cell>
          <cell r="F53">
            <v>6</v>
          </cell>
          <cell r="G53" t="str">
            <v>Academic</v>
          </cell>
          <cell r="H53">
            <v>131766.08516774999</v>
          </cell>
          <cell r="I53">
            <v>3959.2373579999999</v>
          </cell>
          <cell r="J53">
            <v>11652.119660999999</v>
          </cell>
          <cell r="K53">
            <v>18122.298749999998</v>
          </cell>
          <cell r="L53">
            <v>7512.7383942187498</v>
          </cell>
          <cell r="M53">
            <v>10058.981504750154</v>
          </cell>
          <cell r="N53">
            <v>14589.556192250155</v>
          </cell>
          <cell r="O53">
            <v>3174.3555333333334</v>
          </cell>
          <cell r="P53">
            <v>13233.337038083488</v>
          </cell>
          <cell r="Q53">
            <v>17763.911725583486</v>
          </cell>
        </row>
        <row r="54">
          <cell r="B54">
            <v>2000343983</v>
          </cell>
          <cell r="C54">
            <v>15367</v>
          </cell>
          <cell r="D54">
            <v>22793</v>
          </cell>
          <cell r="E54" t="str">
            <v>QLD</v>
          </cell>
          <cell r="F54">
            <v>6</v>
          </cell>
          <cell r="G54" t="str">
            <v>Academic</v>
          </cell>
          <cell r="H54">
            <v>19811.557036978837</v>
          </cell>
          <cell r="I54">
            <v>594.25466597499997</v>
          </cell>
          <cell r="J54">
            <v>7394.2439999999979</v>
          </cell>
          <cell r="K54">
            <v>18479.094375000001</v>
          </cell>
          <cell r="L54">
            <v>15025.4767884375</v>
          </cell>
          <cell r="M54">
            <v>10011.079322669435</v>
          </cell>
          <cell r="N54">
            <v>14630.852916419435</v>
          </cell>
          <cell r="O54">
            <v>3174.3555333333334</v>
          </cell>
          <cell r="P54">
            <v>13185.434856002768</v>
          </cell>
          <cell r="Q54">
            <v>17805.208449752769</v>
          </cell>
        </row>
        <row r="55">
          <cell r="B55">
            <v>2000441605</v>
          </cell>
          <cell r="C55">
            <v>15419</v>
          </cell>
          <cell r="D55">
            <v>6318</v>
          </cell>
          <cell r="E55" t="str">
            <v>WA</v>
          </cell>
          <cell r="F55">
            <v>3</v>
          </cell>
          <cell r="G55" t="str">
            <v>Academic</v>
          </cell>
          <cell r="H55">
            <v>279110.16637976246</v>
          </cell>
          <cell r="I55">
            <v>8373.2505164499999</v>
          </cell>
          <cell r="J55">
            <v>8750</v>
          </cell>
          <cell r="K55" t="str">
            <v>Already subscribed</v>
          </cell>
          <cell r="L55">
            <v>29853.480881249998</v>
          </cell>
          <cell r="M55">
            <v>20434.878157999501</v>
          </cell>
          <cell r="N55">
            <v>20434.878157999501</v>
          </cell>
          <cell r="O55">
            <v>9523.0666000000001</v>
          </cell>
          <cell r="P55">
            <v>29957.944757999503</v>
          </cell>
          <cell r="Q55">
            <v>29957.944757999503</v>
          </cell>
        </row>
        <row r="56">
          <cell r="B56">
            <v>1000894436</v>
          </cell>
          <cell r="C56">
            <v>15363</v>
          </cell>
          <cell r="D56">
            <v>23629</v>
          </cell>
          <cell r="E56" t="str">
            <v>QLD</v>
          </cell>
          <cell r="F56">
            <v>6</v>
          </cell>
          <cell r="G56" t="str">
            <v>Government</v>
          </cell>
          <cell r="H56">
            <v>41409.711476138669</v>
          </cell>
          <cell r="I56">
            <v>1242.2911634999998</v>
          </cell>
          <cell r="J56">
            <v>10629.253000000001</v>
          </cell>
          <cell r="K56">
            <v>16433.188125000001</v>
          </cell>
          <cell r="L56">
            <v>7512.7383942187498</v>
          </cell>
          <cell r="M56">
            <v>6299.8918312585938</v>
          </cell>
          <cell r="N56">
            <v>10408.188862508594</v>
          </cell>
          <cell r="O56">
            <v>3174.3555333333334</v>
          </cell>
          <cell r="P56">
            <v>9474.2473645919272</v>
          </cell>
          <cell r="Q56">
            <v>13582.544395841927</v>
          </cell>
        </row>
        <row r="57">
          <cell r="B57">
            <v>3000175666</v>
          </cell>
          <cell r="C57">
            <v>15423</v>
          </cell>
          <cell r="D57">
            <v>6320</v>
          </cell>
          <cell r="E57" t="str">
            <v>NSW</v>
          </cell>
          <cell r="F57">
            <v>3</v>
          </cell>
          <cell r="G57" t="str">
            <v>Academic</v>
          </cell>
          <cell r="H57">
            <v>134359.256920535</v>
          </cell>
          <cell r="I57">
            <v>4037.0361097499995</v>
          </cell>
          <cell r="J57">
            <v>2500</v>
          </cell>
          <cell r="K57">
            <v>23315.512500000004</v>
          </cell>
          <cell r="L57">
            <v>15025.4767884375</v>
          </cell>
          <cell r="M57">
            <v>9379.6931107115615</v>
          </cell>
          <cell r="N57">
            <v>15208.571235711563</v>
          </cell>
          <cell r="O57">
            <v>9523.0666000000001</v>
          </cell>
          <cell r="P57">
            <v>18902.759710711562</v>
          </cell>
          <cell r="Q57">
            <v>24731.637835711561</v>
          </cell>
        </row>
        <row r="58">
          <cell r="B58">
            <v>2000321630</v>
          </cell>
          <cell r="C58">
            <v>15420</v>
          </cell>
          <cell r="D58">
            <v>6324</v>
          </cell>
          <cell r="E58" t="str">
            <v>NSW</v>
          </cell>
          <cell r="F58">
            <v>3</v>
          </cell>
          <cell r="G58" t="str">
            <v>Academic</v>
          </cell>
          <cell r="H58">
            <v>54297.881823102158</v>
          </cell>
          <cell r="I58">
            <v>1642.2283574999999</v>
          </cell>
          <cell r="J58">
            <v>7676.0613569999987</v>
          </cell>
          <cell r="K58">
            <v>20754.402750000001</v>
          </cell>
          <cell r="L58">
            <v>15025.4767884375</v>
          </cell>
          <cell r="M58">
            <v>10589.538428777812</v>
          </cell>
          <cell r="N58">
            <v>15778.139116277813</v>
          </cell>
          <cell r="O58">
            <v>9523.0666000000001</v>
          </cell>
          <cell r="P58">
            <v>20112.605028777813</v>
          </cell>
          <cell r="Q58">
            <v>25301.205716277815</v>
          </cell>
        </row>
        <row r="59">
          <cell r="B59">
            <v>3000175681</v>
          </cell>
          <cell r="C59">
            <v>15421</v>
          </cell>
          <cell r="D59">
            <v>6387</v>
          </cell>
          <cell r="E59" t="str">
            <v>VIC</v>
          </cell>
          <cell r="F59">
            <v>5</v>
          </cell>
          <cell r="G59" t="str">
            <v>Academic</v>
          </cell>
          <cell r="H59">
            <v>28308.969303630463</v>
          </cell>
          <cell r="I59" t="str">
            <v>Already subscribed</v>
          </cell>
          <cell r="J59" t="str">
            <v>Already subscribed</v>
          </cell>
          <cell r="K59" t="str">
            <v>Already subscribed</v>
          </cell>
          <cell r="L59" t="str">
            <v>Already subscribed</v>
          </cell>
          <cell r="M59" t="str">
            <v>Already subscribed</v>
          </cell>
          <cell r="N59" t="str">
            <v>Already subscribed</v>
          </cell>
          <cell r="O59">
            <v>4761.5333000000001</v>
          </cell>
          <cell r="P59">
            <v>4761.5333000000001</v>
          </cell>
          <cell r="Q59">
            <v>4761.5333000000001</v>
          </cell>
        </row>
        <row r="60">
          <cell r="B60">
            <v>2000157688</v>
          </cell>
          <cell r="C60">
            <v>15422</v>
          </cell>
          <cell r="D60">
            <v>6388</v>
          </cell>
          <cell r="E60" t="str">
            <v>NZ</v>
          </cell>
          <cell r="F60">
            <v>4</v>
          </cell>
          <cell r="G60" t="str">
            <v>Academic</v>
          </cell>
          <cell r="H60">
            <v>133704.4801910625</v>
          </cell>
          <cell r="I60" t="str">
            <v>Already subscribed</v>
          </cell>
          <cell r="J60" t="str">
            <v>Already subscribed</v>
          </cell>
          <cell r="K60" t="str">
            <v>Already subscribed</v>
          </cell>
          <cell r="L60" t="str">
            <v>Already subscribed</v>
          </cell>
          <cell r="M60" t="str">
            <v>Already subscribed</v>
          </cell>
          <cell r="N60" t="str">
            <v>Already subscribed</v>
          </cell>
          <cell r="O60">
            <v>7142.2999500000005</v>
          </cell>
          <cell r="P60">
            <v>7142.2999500000005</v>
          </cell>
          <cell r="Q60">
            <v>7142.2999500000005</v>
          </cell>
        </row>
      </sheetData>
      <sheetData sheetId="5"/>
      <sheetData sheetId="6"/>
      <sheetData sheetId="7">
        <row r="1">
          <cell r="A1">
            <v>0</v>
          </cell>
          <cell r="B1">
            <v>4.2500000000000003E-2</v>
          </cell>
        </row>
        <row r="2">
          <cell r="A2">
            <v>1</v>
          </cell>
          <cell r="B2">
            <v>4.0500000000000001E-2</v>
          </cell>
        </row>
        <row r="3">
          <cell r="A3">
            <v>2</v>
          </cell>
          <cell r="B3">
            <v>3.85E-2</v>
          </cell>
        </row>
        <row r="4">
          <cell r="A4">
            <v>3</v>
          </cell>
          <cell r="B4">
            <v>3.6499999999999998E-2</v>
          </cell>
        </row>
        <row r="5">
          <cell r="A5">
            <v>4</v>
          </cell>
          <cell r="B5">
            <v>3.4500000000000003E-2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Package Denials 2016-2017"/>
      <sheetName val="Summary Denials by Instit"/>
      <sheetName val="Summary Usage New Pack.s 16-17"/>
      <sheetName val="Sheet1"/>
      <sheetName val="Usage New Pack.s Subsc.s 16-17"/>
      <sheetName val="Sheet5"/>
    </sheetNames>
    <sheetDataSet>
      <sheetData sheetId="0"/>
      <sheetData sheetId="1">
        <row r="1">
          <cell r="A1" t="str">
            <v>Business Partner</v>
          </cell>
          <cell r="B1" t="str">
            <v>Business Partner Name</v>
          </cell>
          <cell r="C1" t="str">
            <v>Institution Name</v>
          </cell>
          <cell r="D1" t="str">
            <v>Sum of 2015</v>
          </cell>
          <cell r="E1" t="str">
            <v>Sum of 2016</v>
          </cell>
          <cell r="F1" t="str">
            <v>Sum of 2017</v>
          </cell>
        </row>
        <row r="2">
          <cell r="A2">
            <v>1000772516</v>
          </cell>
          <cell r="B2" t="str">
            <v>University of New</v>
          </cell>
          <cell r="C2" t="str">
            <v>University of New England</v>
          </cell>
          <cell r="D2">
            <v>674</v>
          </cell>
          <cell r="E2">
            <v>1335</v>
          </cell>
          <cell r="F2">
            <v>2083</v>
          </cell>
        </row>
        <row r="3">
          <cell r="A3">
            <v>1000858014</v>
          </cell>
          <cell r="B3" t="str">
            <v>Lincoln University</v>
          </cell>
          <cell r="C3" t="str">
            <v>Lincoln University</v>
          </cell>
          <cell r="D3">
            <v>122</v>
          </cell>
          <cell r="E3">
            <v>158</v>
          </cell>
          <cell r="F3">
            <v>118</v>
          </cell>
        </row>
        <row r="4">
          <cell r="A4">
            <v>1000894436</v>
          </cell>
          <cell r="B4" t="str">
            <v>Australian</v>
          </cell>
          <cell r="C4" t="str">
            <v>Australian Institute of Marine Sc</v>
          </cell>
          <cell r="D4">
            <v>8</v>
          </cell>
          <cell r="E4">
            <v>2</v>
          </cell>
          <cell r="F4">
            <v>2</v>
          </cell>
        </row>
        <row r="5">
          <cell r="A5">
            <v>2000002851</v>
          </cell>
          <cell r="B5" t="str">
            <v>Massey University</v>
          </cell>
          <cell r="C5" t="str">
            <v>Massey University</v>
          </cell>
          <cell r="D5">
            <v>531</v>
          </cell>
          <cell r="E5">
            <v>921</v>
          </cell>
          <cell r="F5">
            <v>995</v>
          </cell>
        </row>
        <row r="6">
          <cell r="A6">
            <v>2000006487</v>
          </cell>
          <cell r="B6" t="str">
            <v>Flinders</v>
          </cell>
          <cell r="C6" t="str">
            <v>Flinders University SA</v>
          </cell>
          <cell r="D6">
            <v>1416</v>
          </cell>
          <cell r="E6">
            <v>1059</v>
          </cell>
          <cell r="F6">
            <v>480</v>
          </cell>
        </row>
        <row r="7">
          <cell r="A7">
            <v>2000006524</v>
          </cell>
          <cell r="B7" t="str">
            <v>James Cook</v>
          </cell>
          <cell r="C7" t="str">
            <v>James Cook University</v>
          </cell>
          <cell r="D7">
            <v>83</v>
          </cell>
          <cell r="E7">
            <v>117</v>
          </cell>
          <cell r="F7">
            <v>249</v>
          </cell>
        </row>
        <row r="8">
          <cell r="A8">
            <v>2000010874</v>
          </cell>
          <cell r="B8" t="str">
            <v>University of</v>
          </cell>
          <cell r="C8" t="str">
            <v>University of Auckland</v>
          </cell>
          <cell r="D8">
            <v>474</v>
          </cell>
          <cell r="E8">
            <v>813</v>
          </cell>
          <cell r="F8">
            <v>1223</v>
          </cell>
        </row>
        <row r="9">
          <cell r="A9">
            <v>2000010883</v>
          </cell>
          <cell r="B9" t="str">
            <v>University of</v>
          </cell>
          <cell r="C9" t="str">
            <v>University of Canterbury</v>
          </cell>
          <cell r="D9">
            <v>121</v>
          </cell>
          <cell r="E9">
            <v>95</v>
          </cell>
          <cell r="F9">
            <v>299</v>
          </cell>
        </row>
        <row r="10">
          <cell r="A10">
            <v>2000010902</v>
          </cell>
          <cell r="B10" t="str">
            <v>University of</v>
          </cell>
          <cell r="C10" t="str">
            <v>University of Waikato</v>
          </cell>
          <cell r="D10">
            <v>144</v>
          </cell>
          <cell r="E10">
            <v>112</v>
          </cell>
          <cell r="F10">
            <v>223</v>
          </cell>
        </row>
        <row r="11">
          <cell r="A11">
            <v>2000017621</v>
          </cell>
          <cell r="B11" t="str">
            <v>Monash University</v>
          </cell>
          <cell r="C11" t="str">
            <v>Monash University</v>
          </cell>
          <cell r="D11">
            <v>1083</v>
          </cell>
          <cell r="E11">
            <v>1854</v>
          </cell>
          <cell r="F11">
            <v>2197</v>
          </cell>
        </row>
        <row r="12">
          <cell r="A12">
            <v>2000081743</v>
          </cell>
          <cell r="B12" t="str">
            <v>University of</v>
          </cell>
          <cell r="C12" t="str">
            <v>University of Southern</v>
          </cell>
          <cell r="D12">
            <v>343</v>
          </cell>
          <cell r="E12">
            <v>1490</v>
          </cell>
          <cell r="F12">
            <v>634</v>
          </cell>
        </row>
        <row r="13">
          <cell r="A13">
            <v>2000118702</v>
          </cell>
          <cell r="B13" t="str">
            <v>University of</v>
          </cell>
          <cell r="C13" t="str">
            <v>University of Melbourne</v>
          </cell>
          <cell r="D13">
            <v>1114</v>
          </cell>
          <cell r="E13">
            <v>736</v>
          </cell>
          <cell r="F13">
            <v>308</v>
          </cell>
        </row>
        <row r="14">
          <cell r="A14">
            <v>2000142547</v>
          </cell>
          <cell r="B14" t="str">
            <v>University of</v>
          </cell>
          <cell r="C14" t="str">
            <v>University of Queensland UQ</v>
          </cell>
          <cell r="D14">
            <v>930</v>
          </cell>
          <cell r="E14">
            <v>1101</v>
          </cell>
          <cell r="F14">
            <v>139</v>
          </cell>
        </row>
        <row r="15">
          <cell r="A15">
            <v>2000157688</v>
          </cell>
          <cell r="B15" t="str">
            <v>Victoria</v>
          </cell>
          <cell r="C15" t="str">
            <v>Victoria University of Wellington</v>
          </cell>
          <cell r="D15">
            <v>439</v>
          </cell>
          <cell r="E15">
            <v>255</v>
          </cell>
          <cell r="F15">
            <v>37</v>
          </cell>
        </row>
        <row r="16">
          <cell r="A16">
            <v>2000158742</v>
          </cell>
          <cell r="B16" t="str">
            <v>University of</v>
          </cell>
          <cell r="C16" t="str">
            <v>University of Newcastle</v>
          </cell>
          <cell r="D16">
            <v>1081</v>
          </cell>
          <cell r="E16">
            <v>2347</v>
          </cell>
          <cell r="F16">
            <v>215</v>
          </cell>
        </row>
        <row r="17">
          <cell r="A17">
            <v>2000159899</v>
          </cell>
          <cell r="B17" t="str">
            <v>Australian</v>
          </cell>
          <cell r="C17" t="str">
            <v>Australian National University ANU</v>
          </cell>
          <cell r="D17">
            <v>699</v>
          </cell>
          <cell r="E17">
            <v>1320</v>
          </cell>
          <cell r="F17">
            <v>1905</v>
          </cell>
        </row>
        <row r="18">
          <cell r="A18">
            <v>2000184323</v>
          </cell>
          <cell r="B18" t="str">
            <v>Landcare Research</v>
          </cell>
          <cell r="C18" t="str">
            <v>Landcare Research New Zealand</v>
          </cell>
          <cell r="D18">
            <v>17</v>
          </cell>
          <cell r="E18">
            <v>11</v>
          </cell>
          <cell r="F18">
            <v>11</v>
          </cell>
        </row>
        <row r="19">
          <cell r="A19">
            <v>2000286514</v>
          </cell>
          <cell r="B19" t="str">
            <v>Auckland</v>
          </cell>
          <cell r="C19" t="str">
            <v>Auckland University Technology AUT</v>
          </cell>
          <cell r="D19">
            <v>231</v>
          </cell>
          <cell r="E19">
            <v>276</v>
          </cell>
          <cell r="F19">
            <v>9</v>
          </cell>
        </row>
        <row r="20">
          <cell r="A20">
            <v>2000315381</v>
          </cell>
          <cell r="B20" t="str">
            <v>University of</v>
          </cell>
          <cell r="C20" t="str">
            <v>University of South Australia</v>
          </cell>
          <cell r="D20">
            <v>1568</v>
          </cell>
          <cell r="E20">
            <v>300</v>
          </cell>
          <cell r="F20">
            <v>135</v>
          </cell>
        </row>
        <row r="21">
          <cell r="A21">
            <v>2000316491</v>
          </cell>
          <cell r="B21" t="str">
            <v>Deakin University</v>
          </cell>
          <cell r="C21" t="str">
            <v>Deakin University</v>
          </cell>
          <cell r="D21">
            <v>3286</v>
          </cell>
          <cell r="E21">
            <v>1554</v>
          </cell>
          <cell r="F21">
            <v>2208</v>
          </cell>
        </row>
        <row r="22">
          <cell r="A22">
            <v>2000321617</v>
          </cell>
          <cell r="B22" t="str">
            <v>University of Otago</v>
          </cell>
          <cell r="C22" t="str">
            <v>University of Otago</v>
          </cell>
          <cell r="D22">
            <v>1370</v>
          </cell>
          <cell r="E22">
            <v>1455</v>
          </cell>
          <cell r="F22">
            <v>144</v>
          </cell>
        </row>
        <row r="23">
          <cell r="A23">
            <v>2000321630</v>
          </cell>
          <cell r="B23" t="str">
            <v>University of</v>
          </cell>
          <cell r="C23" t="str">
            <v>University of Wollongong</v>
          </cell>
          <cell r="D23">
            <v>810</v>
          </cell>
          <cell r="E23">
            <v>1251</v>
          </cell>
          <cell r="F23">
            <v>2341</v>
          </cell>
        </row>
        <row r="24">
          <cell r="A24">
            <v>2000321682</v>
          </cell>
          <cell r="B24" t="str">
            <v>Griffith University</v>
          </cell>
          <cell r="C24" t="str">
            <v>Griffith University</v>
          </cell>
          <cell r="D24">
            <v>879</v>
          </cell>
          <cell r="E24">
            <v>1145</v>
          </cell>
          <cell r="F24">
            <v>1773</v>
          </cell>
        </row>
        <row r="25">
          <cell r="A25">
            <v>2000323367</v>
          </cell>
          <cell r="B25" t="str">
            <v>Avondale College</v>
          </cell>
          <cell r="C25" t="str">
            <v>Avondale College</v>
          </cell>
          <cell r="D25">
            <v>46</v>
          </cell>
          <cell r="E25">
            <v>51</v>
          </cell>
          <cell r="F25">
            <v>87</v>
          </cell>
        </row>
        <row r="26">
          <cell r="A26">
            <v>2000331272</v>
          </cell>
          <cell r="B26" t="str">
            <v>University of</v>
          </cell>
          <cell r="C26" t="str">
            <v>University of Canberra</v>
          </cell>
          <cell r="D26">
            <v>847</v>
          </cell>
          <cell r="E26">
            <v>820</v>
          </cell>
          <cell r="F26">
            <v>1113</v>
          </cell>
        </row>
        <row r="27">
          <cell r="A27">
            <v>2000343983</v>
          </cell>
          <cell r="B27" t="str">
            <v>Bond University</v>
          </cell>
          <cell r="C27" t="str">
            <v>Bond University</v>
          </cell>
          <cell r="D27">
            <v>308</v>
          </cell>
          <cell r="E27">
            <v>289</v>
          </cell>
          <cell r="F27">
            <v>396</v>
          </cell>
        </row>
        <row r="28">
          <cell r="A28">
            <v>2000350150</v>
          </cell>
          <cell r="B28" t="str">
            <v>Federation</v>
          </cell>
          <cell r="C28" t="str">
            <v>Federation Univ Australia FedUni</v>
          </cell>
          <cell r="D28">
            <v>454</v>
          </cell>
          <cell r="E28">
            <v>606</v>
          </cell>
          <cell r="F28">
            <v>624</v>
          </cell>
        </row>
        <row r="29">
          <cell r="A29">
            <v>2000356835</v>
          </cell>
          <cell r="B29" t="str">
            <v>Queensland</v>
          </cell>
          <cell r="C29" t="str">
            <v>Queensland University of Technology</v>
          </cell>
          <cell r="D29">
            <v>858</v>
          </cell>
          <cell r="E29">
            <v>1071</v>
          </cell>
          <cell r="F29">
            <v>1527</v>
          </cell>
        </row>
        <row r="30">
          <cell r="A30">
            <v>2000378021</v>
          </cell>
          <cell r="B30" t="str">
            <v>La Trobe University</v>
          </cell>
          <cell r="C30" t="str">
            <v>La Trobe University</v>
          </cell>
          <cell r="D30">
            <v>723</v>
          </cell>
          <cell r="E30">
            <v>1181</v>
          </cell>
          <cell r="F30">
            <v>57</v>
          </cell>
        </row>
        <row r="31">
          <cell r="A31">
            <v>2000415897</v>
          </cell>
          <cell r="B31" t="str">
            <v>University of</v>
          </cell>
          <cell r="C31" t="str">
            <v>University of Technology, Sydney</v>
          </cell>
          <cell r="D31">
            <v>1070</v>
          </cell>
          <cell r="E31">
            <v>1590</v>
          </cell>
          <cell r="F31">
            <v>1894</v>
          </cell>
        </row>
        <row r="32">
          <cell r="A32">
            <v>2000439725</v>
          </cell>
          <cell r="B32" t="str">
            <v>Edith Cowan</v>
          </cell>
          <cell r="C32" t="str">
            <v>Edith Cowan University</v>
          </cell>
          <cell r="D32">
            <v>193</v>
          </cell>
          <cell r="E32">
            <v>202</v>
          </cell>
          <cell r="F32">
            <v>73</v>
          </cell>
        </row>
        <row r="33">
          <cell r="A33">
            <v>2000441605</v>
          </cell>
          <cell r="B33" t="str">
            <v>University Western</v>
          </cell>
          <cell r="C33" t="str">
            <v>University Western Australia</v>
          </cell>
          <cell r="D33">
            <v>1096</v>
          </cell>
          <cell r="E33">
            <v>2194</v>
          </cell>
          <cell r="F33">
            <v>1378</v>
          </cell>
        </row>
        <row r="34">
          <cell r="A34">
            <v>2000452516</v>
          </cell>
          <cell r="B34" t="str">
            <v>University of Sydney</v>
          </cell>
          <cell r="C34" t="str">
            <v>University of Sydney</v>
          </cell>
          <cell r="D34">
            <v>4041</v>
          </cell>
          <cell r="E34">
            <v>2524</v>
          </cell>
          <cell r="F34">
            <v>2928</v>
          </cell>
        </row>
        <row r="35">
          <cell r="A35">
            <v>2000475194</v>
          </cell>
          <cell r="B35" t="str">
            <v>University of the</v>
          </cell>
          <cell r="C35" t="str">
            <v>University of the Sunshine coast</v>
          </cell>
          <cell r="D35">
            <v>144</v>
          </cell>
          <cell r="E35">
            <v>349</v>
          </cell>
          <cell r="F35">
            <v>409</v>
          </cell>
        </row>
        <row r="36">
          <cell r="A36">
            <v>2000493958</v>
          </cell>
          <cell r="B36" t="str">
            <v>Royal Melbourne</v>
          </cell>
          <cell r="C36" t="str">
            <v>Royal Melbourne Institute of Technology</v>
          </cell>
          <cell r="D36">
            <v>1889</v>
          </cell>
          <cell r="E36">
            <v>2189</v>
          </cell>
          <cell r="F36">
            <v>2132</v>
          </cell>
        </row>
        <row r="37">
          <cell r="A37">
            <v>2000524502</v>
          </cell>
          <cell r="B37" t="str">
            <v>University of New</v>
          </cell>
          <cell r="C37" t="str">
            <v>University of New South Wales</v>
          </cell>
          <cell r="D37">
            <v>1851</v>
          </cell>
          <cell r="E37">
            <v>2585</v>
          </cell>
          <cell r="F37">
            <v>3576</v>
          </cell>
        </row>
        <row r="38">
          <cell r="A38">
            <v>2000566643</v>
          </cell>
          <cell r="B38" t="str">
            <v>Swinburne</v>
          </cell>
          <cell r="C38" t="str">
            <v>Swinburne University of Technology</v>
          </cell>
          <cell r="D38">
            <v>509</v>
          </cell>
          <cell r="E38">
            <v>728</v>
          </cell>
          <cell r="F38">
            <v>91</v>
          </cell>
        </row>
        <row r="39">
          <cell r="A39">
            <v>2000591349</v>
          </cell>
          <cell r="B39" t="str">
            <v>Southern Cross</v>
          </cell>
          <cell r="C39" t="str">
            <v>Southern Cross Univ</v>
          </cell>
          <cell r="D39">
            <v>323</v>
          </cell>
          <cell r="E39">
            <v>504</v>
          </cell>
          <cell r="F39">
            <v>397</v>
          </cell>
        </row>
        <row r="40">
          <cell r="A40">
            <v>2000599542</v>
          </cell>
          <cell r="B40" t="str">
            <v>Curtin University</v>
          </cell>
          <cell r="C40" t="str">
            <v>Curtin University of Technology</v>
          </cell>
          <cell r="D40">
            <v>1041</v>
          </cell>
          <cell r="E40">
            <v>701</v>
          </cell>
          <cell r="F40">
            <v>1790</v>
          </cell>
        </row>
        <row r="41">
          <cell r="A41">
            <v>2000631038</v>
          </cell>
          <cell r="B41" t="str">
            <v>Murdoch University</v>
          </cell>
          <cell r="C41" t="str">
            <v>Murdoch University Library</v>
          </cell>
          <cell r="D41">
            <v>759</v>
          </cell>
          <cell r="E41">
            <v>742</v>
          </cell>
          <cell r="F41">
            <v>729</v>
          </cell>
        </row>
        <row r="42">
          <cell r="A42">
            <v>2000651212</v>
          </cell>
          <cell r="B42" t="str">
            <v>Department of</v>
          </cell>
          <cell r="C42" t="str">
            <v>Department of Agriculture</v>
          </cell>
          <cell r="D42">
            <v>69</v>
          </cell>
          <cell r="E42">
            <v>92</v>
          </cell>
          <cell r="F42">
            <v>113</v>
          </cell>
        </row>
        <row r="43">
          <cell r="A43">
            <v>2000651236</v>
          </cell>
          <cell r="B43" t="str">
            <v>New Zealand Forest</v>
          </cell>
          <cell r="C43" t="str">
            <v>New Zealand Forest</v>
          </cell>
          <cell r="D43">
            <v>2</v>
          </cell>
          <cell r="E43">
            <v>20</v>
          </cell>
          <cell r="F43">
            <v>7</v>
          </cell>
        </row>
        <row r="44">
          <cell r="A44">
            <v>2000660739</v>
          </cell>
          <cell r="B44" t="str">
            <v>Central Queensland</v>
          </cell>
          <cell r="C44" t="str">
            <v>Central Queensland University</v>
          </cell>
          <cell r="D44">
            <v>402</v>
          </cell>
          <cell r="E44">
            <v>420</v>
          </cell>
          <cell r="F44">
            <v>559</v>
          </cell>
        </row>
        <row r="45">
          <cell r="A45">
            <v>2000703920</v>
          </cell>
          <cell r="B45" t="str">
            <v>Charles Darwin</v>
          </cell>
          <cell r="C45" t="str">
            <v>Charles Darwin University CDU</v>
          </cell>
          <cell r="D45">
            <v>184</v>
          </cell>
          <cell r="E45">
            <v>172</v>
          </cell>
          <cell r="F45">
            <v>211</v>
          </cell>
        </row>
        <row r="46">
          <cell r="A46">
            <v>3000089374</v>
          </cell>
          <cell r="B46" t="str">
            <v>University of</v>
          </cell>
          <cell r="C46" t="str">
            <v>University of Notre Dame - Fremantle Cam</v>
          </cell>
          <cell r="D46">
            <v>267</v>
          </cell>
          <cell r="E46">
            <v>365</v>
          </cell>
          <cell r="F46">
            <v>484</v>
          </cell>
        </row>
        <row r="47">
          <cell r="A47">
            <v>3000122484</v>
          </cell>
          <cell r="B47" t="str">
            <v>National Ins.of</v>
          </cell>
          <cell r="C47" t="str">
            <v>National Ins.of Water and Atmospheric</v>
          </cell>
          <cell r="D47">
            <v>24</v>
          </cell>
          <cell r="E47">
            <v>21</v>
          </cell>
          <cell r="F47">
            <v>15</v>
          </cell>
        </row>
        <row r="48">
          <cell r="A48">
            <v>3000134776</v>
          </cell>
          <cell r="B48" t="str">
            <v>University of</v>
          </cell>
          <cell r="C48" t="str">
            <v>University of Adelaide</v>
          </cell>
          <cell r="D48">
            <v>350</v>
          </cell>
          <cell r="E48">
            <v>438</v>
          </cell>
          <cell r="F48">
            <v>686</v>
          </cell>
        </row>
        <row r="49">
          <cell r="A49">
            <v>3000172885</v>
          </cell>
          <cell r="B49" t="str">
            <v>AgResearch Ltd.</v>
          </cell>
          <cell r="C49" t="str">
            <v>AgResearch Ltd.</v>
          </cell>
          <cell r="D49">
            <v>28</v>
          </cell>
          <cell r="E49">
            <v>32</v>
          </cell>
          <cell r="F49">
            <v>22</v>
          </cell>
        </row>
        <row r="50">
          <cell r="A50">
            <v>3000172976</v>
          </cell>
          <cell r="B50" t="str">
            <v>Australian</v>
          </cell>
          <cell r="C50" t="str">
            <v>Australian Catholic University</v>
          </cell>
          <cell r="D50">
            <v>15</v>
          </cell>
          <cell r="E50">
            <v>292</v>
          </cell>
          <cell r="F50">
            <v>342</v>
          </cell>
        </row>
        <row r="51">
          <cell r="A51">
            <v>3000173098</v>
          </cell>
          <cell r="B51" t="str">
            <v>Callaghan Innovation</v>
          </cell>
          <cell r="C51" t="str">
            <v>Callaghan Innovation</v>
          </cell>
          <cell r="D51">
            <v>21</v>
          </cell>
          <cell r="E51">
            <v>15</v>
          </cell>
          <cell r="F51">
            <v>14</v>
          </cell>
        </row>
        <row r="52">
          <cell r="A52">
            <v>3000173110</v>
          </cell>
          <cell r="B52" t="str">
            <v>NSW Department of</v>
          </cell>
          <cell r="C52" t="str">
            <v>NSW Department of Industry</v>
          </cell>
          <cell r="D52">
            <v>26</v>
          </cell>
          <cell r="E52">
            <v>58</v>
          </cell>
          <cell r="F52">
            <v>90</v>
          </cell>
        </row>
        <row r="53">
          <cell r="A53">
            <v>3000174443</v>
          </cell>
          <cell r="B53" t="str">
            <v>University of</v>
          </cell>
          <cell r="C53" t="str">
            <v>University of Tasmania</v>
          </cell>
          <cell r="D53">
            <v>1312</v>
          </cell>
          <cell r="E53">
            <v>1677</v>
          </cell>
          <cell r="F53">
            <v>2163</v>
          </cell>
        </row>
        <row r="54">
          <cell r="A54">
            <v>3000175303</v>
          </cell>
          <cell r="B54" t="str">
            <v>The New Zealand</v>
          </cell>
          <cell r="C54" t="str">
            <v>The New Zealand Institute</v>
          </cell>
          <cell r="D54">
            <v>82</v>
          </cell>
          <cell r="E54">
            <v>51</v>
          </cell>
          <cell r="F54">
            <v>74</v>
          </cell>
        </row>
        <row r="55">
          <cell r="A55">
            <v>3000175634</v>
          </cell>
          <cell r="B55" t="str">
            <v>Charles Sturt</v>
          </cell>
          <cell r="C55" t="str">
            <v>Charles Sturt University CSU</v>
          </cell>
          <cell r="D55">
            <v>1560</v>
          </cell>
          <cell r="E55">
            <v>463</v>
          </cell>
          <cell r="F55">
            <v>377</v>
          </cell>
        </row>
        <row r="56">
          <cell r="A56">
            <v>3000175666</v>
          </cell>
          <cell r="B56" t="str">
            <v>Western Sydney</v>
          </cell>
          <cell r="C56" t="str">
            <v>Western Sydney University</v>
          </cell>
          <cell r="D56">
            <v>1308</v>
          </cell>
          <cell r="E56">
            <v>486</v>
          </cell>
          <cell r="F56">
            <v>1066</v>
          </cell>
        </row>
        <row r="57">
          <cell r="A57">
            <v>3000175681</v>
          </cell>
          <cell r="B57" t="str">
            <v>Victoria University</v>
          </cell>
          <cell r="C57" t="str">
            <v>Victoria University</v>
          </cell>
          <cell r="D57">
            <v>358</v>
          </cell>
          <cell r="E57">
            <v>400</v>
          </cell>
          <cell r="F57">
            <v>56</v>
          </cell>
        </row>
        <row r="58">
          <cell r="A58">
            <v>3000193091</v>
          </cell>
          <cell r="B58" t="str">
            <v>Macquarie University</v>
          </cell>
          <cell r="C58" t="str">
            <v>Macquarie University</v>
          </cell>
          <cell r="D58">
            <v>757</v>
          </cell>
          <cell r="E58">
            <v>1452</v>
          </cell>
          <cell r="F58">
            <v>1779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Reference sheet"/>
      <sheetName val="Content Subset 2016 "/>
      <sheetName val="Content Subset 2017"/>
      <sheetName val="Nat Den for Content Subset 2016"/>
      <sheetName val="Nat Den for Content Subset 2017"/>
      <sheetName val="Sheet1"/>
      <sheetName val="Copy of New Package Jnl Analys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0"/>
  <sheetViews>
    <sheetView tabSelected="1" workbookViewId="0">
      <pane ySplit="1" topLeftCell="A2" activePane="bottomLeft" state="frozen"/>
      <selection pane="bottomLeft" activeCell="H61" sqref="H61"/>
    </sheetView>
  </sheetViews>
  <sheetFormatPr defaultColWidth="41.7109375" defaultRowHeight="15" x14ac:dyDescent="0.25"/>
  <cols>
    <col min="1" max="1" width="45.140625" style="18" customWidth="1"/>
    <col min="2" max="2" width="12.140625" style="18" customWidth="1"/>
    <col min="3" max="3" width="10.28515625" style="18" customWidth="1"/>
    <col min="4" max="4" width="11.5703125" style="19" customWidth="1"/>
    <col min="5" max="5" width="11" style="20" customWidth="1"/>
    <col min="6" max="6" width="13.140625" style="21" bestFit="1" customWidth="1"/>
    <col min="7" max="7" width="8.140625" style="18" bestFit="1" customWidth="1"/>
    <col min="8" max="8" width="13.42578125" style="18" customWidth="1"/>
    <col min="9" max="11" width="16" style="18" customWidth="1"/>
    <col min="12" max="12" width="17.28515625" style="18" customWidth="1"/>
    <col min="13" max="13" width="19.5703125" style="18" customWidth="1"/>
    <col min="14" max="16384" width="41.7109375" style="18"/>
  </cols>
  <sheetData>
    <row r="1" spans="1:18" s="1" customFormat="1" ht="60" x14ac:dyDescent="0.25">
      <c r="A1" s="1" t="s">
        <v>79</v>
      </c>
      <c r="B1" s="2" t="s">
        <v>0</v>
      </c>
      <c r="C1" s="2" t="s">
        <v>1</v>
      </c>
      <c r="D1" s="15" t="s">
        <v>2</v>
      </c>
      <c r="E1" s="3" t="s">
        <v>3</v>
      </c>
      <c r="F1" s="4" t="s">
        <v>4</v>
      </c>
      <c r="G1" s="2" t="s">
        <v>5</v>
      </c>
      <c r="H1" s="1" t="s">
        <v>78</v>
      </c>
    </row>
    <row r="2" spans="1:18" s="23" customFormat="1" x14ac:dyDescent="0.25">
      <c r="A2" s="18" t="s">
        <v>6</v>
      </c>
      <c r="B2" s="20">
        <v>5.5263127543716546E-2</v>
      </c>
      <c r="C2" s="20">
        <v>6.0322089593931538E-2</v>
      </c>
      <c r="D2" s="19">
        <v>5.7792608568824039E-2</v>
      </c>
      <c r="E2" s="20">
        <v>4.376824455146703E-2</v>
      </c>
      <c r="F2" s="22">
        <v>1</v>
      </c>
      <c r="G2" s="22">
        <v>1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23" customFormat="1" x14ac:dyDescent="0.25">
      <c r="A3" s="18" t="s">
        <v>7</v>
      </c>
      <c r="B3" s="20">
        <v>5.2385057811660224E-2</v>
      </c>
      <c r="C3" s="20">
        <v>5.6640734314658311E-2</v>
      </c>
      <c r="D3" s="19">
        <v>5.4512896063159268E-2</v>
      </c>
      <c r="E3" s="20">
        <v>3.9033667355220056E-2</v>
      </c>
      <c r="F3" s="22">
        <v>1</v>
      </c>
      <c r="G3" s="22">
        <v>1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x14ac:dyDescent="0.25">
      <c r="A4" s="18" t="s">
        <v>8</v>
      </c>
      <c r="B4" s="20">
        <v>5.1419454944834735E-2</v>
      </c>
      <c r="C4" s="20">
        <v>5.4457434991380255E-2</v>
      </c>
      <c r="D4" s="19">
        <v>5.2938444968107498E-2</v>
      </c>
      <c r="E4" s="20">
        <v>2.8693514216140359E-2</v>
      </c>
      <c r="F4" s="22">
        <v>1</v>
      </c>
      <c r="G4" s="22">
        <v>1</v>
      </c>
    </row>
    <row r="5" spans="1:18" x14ac:dyDescent="0.25">
      <c r="A5" s="18" t="s">
        <v>9</v>
      </c>
      <c r="B5" s="20">
        <v>4.502013137936059E-2</v>
      </c>
      <c r="C5" s="20">
        <v>4.4579140062433284E-2</v>
      </c>
      <c r="D5" s="19">
        <v>4.4799635720896937E-2</v>
      </c>
      <c r="E5" s="20">
        <v>-4.9218181111415115E-3</v>
      </c>
      <c r="F5" s="22">
        <v>1</v>
      </c>
      <c r="G5" s="22">
        <v>1</v>
      </c>
    </row>
    <row r="6" spans="1:18" x14ac:dyDescent="0.25">
      <c r="A6" s="18" t="s">
        <v>10</v>
      </c>
      <c r="B6" s="20">
        <v>4.2122771635695305E-2</v>
      </c>
      <c r="C6" s="20">
        <v>4.2016662658068603E-2</v>
      </c>
      <c r="D6" s="19">
        <v>4.2069717146881958E-2</v>
      </c>
      <c r="E6" s="20">
        <v>-1.2611087597313895E-3</v>
      </c>
      <c r="F6" s="22">
        <v>1</v>
      </c>
      <c r="G6" s="22">
        <v>1</v>
      </c>
      <c r="H6" s="23" t="s">
        <v>73</v>
      </c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x14ac:dyDescent="0.25">
      <c r="A7" s="18" t="s">
        <v>11</v>
      </c>
      <c r="B7" s="20">
        <v>3.7430889669208232E-2</v>
      </c>
      <c r="C7" s="20">
        <v>3.7660652761117304E-2</v>
      </c>
      <c r="D7" s="19">
        <v>3.7545771215162768E-2</v>
      </c>
      <c r="E7" s="20">
        <v>3.0597732377419143E-3</v>
      </c>
      <c r="F7" s="24">
        <v>2</v>
      </c>
      <c r="G7" s="24">
        <v>2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x14ac:dyDescent="0.25">
      <c r="A8" s="18" t="s">
        <v>12</v>
      </c>
      <c r="B8" s="20">
        <v>3.6184504755376226E-2</v>
      </c>
      <c r="C8" s="20">
        <v>3.4905056733007707E-2</v>
      </c>
      <c r="D8" s="19">
        <v>3.554478074419197E-2</v>
      </c>
      <c r="E8" s="20">
        <v>-1.7997691863348861E-2</v>
      </c>
      <c r="F8" s="24">
        <v>2</v>
      </c>
      <c r="G8" s="24">
        <v>2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x14ac:dyDescent="0.25">
      <c r="A9" s="18" t="s">
        <v>13</v>
      </c>
      <c r="B9" s="20">
        <v>3.1222261647068341E-2</v>
      </c>
      <c r="C9" s="20">
        <v>3.0498624218890633E-2</v>
      </c>
      <c r="D9" s="19">
        <v>3.0860442932979487E-2</v>
      </c>
      <c r="E9" s="20">
        <v>-1.1724352591912761E-2</v>
      </c>
      <c r="F9" s="24">
        <v>2</v>
      </c>
      <c r="G9" s="24">
        <v>2</v>
      </c>
    </row>
    <row r="10" spans="1:18" x14ac:dyDescent="0.25">
      <c r="A10" s="18" t="s">
        <v>14</v>
      </c>
      <c r="B10" s="20">
        <v>2.9620639540336113E-2</v>
      </c>
      <c r="C10" s="20">
        <v>3.0840489563274585E-2</v>
      </c>
      <c r="D10" s="19">
        <v>3.0230564551805349E-2</v>
      </c>
      <c r="E10" s="20">
        <v>2.017577311280519E-2</v>
      </c>
      <c r="F10" s="24">
        <v>2</v>
      </c>
      <c r="G10" s="24">
        <v>2</v>
      </c>
      <c r="H10" s="18" t="s">
        <v>74</v>
      </c>
    </row>
    <row r="11" spans="1:18" x14ac:dyDescent="0.25">
      <c r="A11" s="18" t="s">
        <v>15</v>
      </c>
      <c r="B11" s="20">
        <v>3.0068167809663909E-2</v>
      </c>
      <c r="C11" s="20">
        <v>2.8613322563062305E-2</v>
      </c>
      <c r="D11" s="19">
        <v>2.9340745186363107E-2</v>
      </c>
      <c r="E11" s="20">
        <v>-2.4792234099047041E-2</v>
      </c>
      <c r="F11" s="24">
        <v>2</v>
      </c>
      <c r="G11" s="22">
        <v>3</v>
      </c>
    </row>
    <row r="12" spans="1:18" x14ac:dyDescent="0.25">
      <c r="A12" s="18" t="s">
        <v>16</v>
      </c>
      <c r="B12" s="20">
        <v>2.8797231616228079E-2</v>
      </c>
      <c r="C12" s="20">
        <v>2.9028804928508293E-2</v>
      </c>
      <c r="D12" s="19">
        <v>2.8913018272368186E-2</v>
      </c>
      <c r="E12" s="20">
        <v>4.004654756185143E-3</v>
      </c>
      <c r="F12" s="24">
        <v>2</v>
      </c>
      <c r="G12" s="22">
        <v>3</v>
      </c>
    </row>
    <row r="13" spans="1:18" x14ac:dyDescent="0.25">
      <c r="A13" s="18" t="s">
        <v>17</v>
      </c>
      <c r="B13" s="20">
        <v>2.6260319518055873E-2</v>
      </c>
      <c r="C13" s="20">
        <v>2.8470122330311504E-2</v>
      </c>
      <c r="D13" s="19">
        <v>2.7365220924183691E-2</v>
      </c>
      <c r="E13" s="20">
        <v>4.0376118621113351E-2</v>
      </c>
      <c r="F13" s="24">
        <v>2</v>
      </c>
      <c r="G13" s="22">
        <v>3</v>
      </c>
    </row>
    <row r="14" spans="1:18" x14ac:dyDescent="0.25">
      <c r="A14" s="18" t="s">
        <v>18</v>
      </c>
      <c r="B14" s="20">
        <v>2.7047351991701302E-2</v>
      </c>
      <c r="C14" s="20">
        <v>2.7104173631290664E-2</v>
      </c>
      <c r="D14" s="19">
        <v>2.7075762811495985E-2</v>
      </c>
      <c r="E14" s="20">
        <v>1.0493081946565425E-3</v>
      </c>
      <c r="F14" s="24">
        <v>2</v>
      </c>
      <c r="G14" s="22">
        <v>3</v>
      </c>
    </row>
    <row r="15" spans="1:18" x14ac:dyDescent="0.25">
      <c r="A15" s="18" t="s">
        <v>19</v>
      </c>
      <c r="B15" s="20">
        <v>2.4363835805301024E-2</v>
      </c>
      <c r="C15" s="20">
        <v>2.4260338023140957E-2</v>
      </c>
      <c r="D15" s="19">
        <v>2.4312086914220991E-2</v>
      </c>
      <c r="E15" s="20">
        <v>-2.1285252583464445E-3</v>
      </c>
      <c r="F15" s="24">
        <v>2</v>
      </c>
      <c r="G15" s="22">
        <v>3</v>
      </c>
    </row>
    <row r="16" spans="1:18" x14ac:dyDescent="0.25">
      <c r="A16" s="18" t="s">
        <v>20</v>
      </c>
      <c r="B16" s="20">
        <v>2.4224396578527711E-2</v>
      </c>
      <c r="C16" s="20">
        <v>2.3697117389399249E-2</v>
      </c>
      <c r="D16" s="19">
        <v>2.396075698396348E-2</v>
      </c>
      <c r="E16" s="20">
        <v>-1.1002974352633355E-2</v>
      </c>
      <c r="F16" s="24">
        <v>2</v>
      </c>
      <c r="G16" s="22">
        <v>3</v>
      </c>
    </row>
    <row r="17" spans="1:8" x14ac:dyDescent="0.25">
      <c r="A17" s="18" t="s">
        <v>21</v>
      </c>
      <c r="B17" s="20">
        <v>2.3003063272086344E-2</v>
      </c>
      <c r="C17" s="20">
        <v>2.3330040736432408E-2</v>
      </c>
      <c r="D17" s="19">
        <v>2.3166552004259378E-2</v>
      </c>
      <c r="E17" s="20">
        <v>7.0571025046356275E-3</v>
      </c>
      <c r="F17" s="24">
        <v>2</v>
      </c>
      <c r="G17" s="22">
        <v>3</v>
      </c>
    </row>
    <row r="18" spans="1:8" x14ac:dyDescent="0.25">
      <c r="A18" s="18" t="s">
        <v>22</v>
      </c>
      <c r="B18" s="20">
        <v>2.3113843053040636E-2</v>
      </c>
      <c r="C18" s="20">
        <v>2.2296881310705681E-2</v>
      </c>
      <c r="D18" s="19">
        <v>2.2705362181873159E-2</v>
      </c>
      <c r="E18" s="20">
        <v>-1.7990502326960839E-2</v>
      </c>
      <c r="F18" s="24">
        <v>2</v>
      </c>
      <c r="G18" s="22">
        <v>3</v>
      </c>
    </row>
    <row r="19" spans="1:8" x14ac:dyDescent="0.25">
      <c r="A19" s="18" t="s">
        <v>23</v>
      </c>
      <c r="B19" s="20">
        <v>2.3034478433849499E-2</v>
      </c>
      <c r="C19" s="20">
        <v>2.1699373297291248E-2</v>
      </c>
      <c r="D19" s="19">
        <v>2.2366925865570375E-2</v>
      </c>
      <c r="E19" s="20">
        <v>-2.9845521565692541E-2</v>
      </c>
      <c r="F19" s="24">
        <v>2</v>
      </c>
      <c r="G19" s="22">
        <v>3</v>
      </c>
    </row>
    <row r="20" spans="1:8" x14ac:dyDescent="0.25">
      <c r="A20" s="18" t="s">
        <v>24</v>
      </c>
      <c r="B20" s="20">
        <v>2.1585522990422445E-2</v>
      </c>
      <c r="C20" s="20">
        <v>2.2080064056892848E-2</v>
      </c>
      <c r="D20" s="19">
        <v>2.1832793523657648E-2</v>
      </c>
      <c r="E20" s="20">
        <v>1.1325647950971627E-2</v>
      </c>
      <c r="F20" s="24">
        <v>2</v>
      </c>
      <c r="G20" s="22">
        <v>3</v>
      </c>
    </row>
    <row r="21" spans="1:8" x14ac:dyDescent="0.25">
      <c r="A21" s="18" t="s">
        <v>25</v>
      </c>
      <c r="B21" s="20">
        <v>2.3140849069293173E-2</v>
      </c>
      <c r="C21" s="20">
        <v>2.0314264003747407E-2</v>
      </c>
      <c r="D21" s="19">
        <v>2.1727556536520289E-2</v>
      </c>
      <c r="E21" s="20">
        <v>-6.504608700004437E-2</v>
      </c>
      <c r="F21" s="24">
        <v>2</v>
      </c>
      <c r="G21" s="22">
        <v>3</v>
      </c>
    </row>
    <row r="22" spans="1:8" x14ac:dyDescent="0.25">
      <c r="A22" s="18" t="s">
        <v>26</v>
      </c>
      <c r="B22" s="20">
        <v>2.2684611635295532E-2</v>
      </c>
      <c r="C22" s="20">
        <v>2.050687840132067E-2</v>
      </c>
      <c r="D22" s="19">
        <v>2.1595745018308101E-2</v>
      </c>
      <c r="E22" s="20">
        <v>-5.0420423841100577E-2</v>
      </c>
      <c r="F22" s="24">
        <v>2</v>
      </c>
      <c r="G22" s="22">
        <v>3</v>
      </c>
      <c r="H22" s="18" t="s">
        <v>75</v>
      </c>
    </row>
    <row r="23" spans="1:8" x14ac:dyDescent="0.25">
      <c r="A23" s="18" t="s">
        <v>27</v>
      </c>
      <c r="B23" s="20">
        <v>2.0807859950987079E-2</v>
      </c>
      <c r="C23" s="20">
        <v>1.7395802922192356E-2</v>
      </c>
      <c r="D23" s="19">
        <v>1.9101831436589715E-2</v>
      </c>
      <c r="E23" s="20">
        <v>-8.9312300763446595E-2</v>
      </c>
      <c r="F23" s="25">
        <v>3</v>
      </c>
      <c r="G23" s="26">
        <v>4</v>
      </c>
    </row>
    <row r="24" spans="1:8" x14ac:dyDescent="0.25">
      <c r="A24" s="27" t="s">
        <v>28</v>
      </c>
      <c r="B24" s="19">
        <v>1.8567462888403975E-2</v>
      </c>
      <c r="C24" s="19">
        <v>1.9370856836575759E-2</v>
      </c>
      <c r="D24" s="19">
        <v>1.8969159862489867E-2</v>
      </c>
      <c r="E24" s="19">
        <v>0.02</v>
      </c>
      <c r="F24" s="28">
        <v>3</v>
      </c>
      <c r="G24" s="26">
        <v>4</v>
      </c>
    </row>
    <row r="25" spans="1:8" x14ac:dyDescent="0.25">
      <c r="A25" s="18" t="s">
        <v>29</v>
      </c>
      <c r="B25" s="20">
        <v>1.7931443648497237E-2</v>
      </c>
      <c r="C25" s="20">
        <v>1.8700236028270954E-2</v>
      </c>
      <c r="D25" s="19">
        <v>1.8315839838384095E-2</v>
      </c>
      <c r="E25" s="20">
        <v>2.0987090588185198E-2</v>
      </c>
      <c r="F25" s="25">
        <v>3</v>
      </c>
      <c r="G25" s="26">
        <v>4</v>
      </c>
    </row>
    <row r="26" spans="1:8" x14ac:dyDescent="0.25">
      <c r="A26" s="18" t="s">
        <v>30</v>
      </c>
      <c r="B26" s="20">
        <v>1.8211130353530291E-2</v>
      </c>
      <c r="C26" s="20">
        <v>1.6672238365863484E-2</v>
      </c>
      <c r="D26" s="19">
        <v>1.7441684359696889E-2</v>
      </c>
      <c r="E26" s="20">
        <v>-4.4115349066366022E-2</v>
      </c>
      <c r="F26" s="25">
        <v>3</v>
      </c>
      <c r="G26" s="26">
        <v>4</v>
      </c>
    </row>
    <row r="27" spans="1:8" x14ac:dyDescent="0.25">
      <c r="A27" s="18" t="s">
        <v>31</v>
      </c>
      <c r="B27" s="20">
        <v>1.7014892525477384E-2</v>
      </c>
      <c r="C27" s="20">
        <v>1.7868262845035666E-2</v>
      </c>
      <c r="D27" s="19">
        <v>1.7441577685256525E-2</v>
      </c>
      <c r="E27" s="20">
        <v>2.4463679116587058E-2</v>
      </c>
      <c r="F27" s="25">
        <v>3</v>
      </c>
      <c r="G27" s="26">
        <v>4</v>
      </c>
    </row>
    <row r="28" spans="1:8" x14ac:dyDescent="0.25">
      <c r="A28" s="18" t="s">
        <v>32</v>
      </c>
      <c r="B28" s="20">
        <v>1.6304468955078952E-2</v>
      </c>
      <c r="C28" s="20">
        <v>1.6150364278197715E-2</v>
      </c>
      <c r="D28" s="19">
        <v>1.6227416616638332E-2</v>
      </c>
      <c r="E28" s="20">
        <v>-4.7482812736571629E-3</v>
      </c>
      <c r="F28" s="25">
        <v>3</v>
      </c>
      <c r="G28" s="26">
        <v>4</v>
      </c>
    </row>
    <row r="29" spans="1:8" x14ac:dyDescent="0.25">
      <c r="A29" s="18" t="s">
        <v>33</v>
      </c>
      <c r="B29" s="20">
        <v>1.6562441390072624E-2</v>
      </c>
      <c r="C29" s="20">
        <v>1.5358729188695047E-2</v>
      </c>
      <c r="D29" s="19">
        <v>1.5960585289383836E-2</v>
      </c>
      <c r="E29" s="20">
        <v>-3.7708899127221376E-2</v>
      </c>
      <c r="F29" s="25">
        <v>3</v>
      </c>
      <c r="G29" s="26">
        <v>4</v>
      </c>
    </row>
    <row r="30" spans="1:8" x14ac:dyDescent="0.25">
      <c r="A30" s="18" t="s">
        <v>34</v>
      </c>
      <c r="B30" s="20">
        <v>1.5278105362515514E-2</v>
      </c>
      <c r="C30" s="20">
        <v>1.6115068446181671E-2</v>
      </c>
      <c r="D30" s="19">
        <v>1.5696586904348594E-2</v>
      </c>
      <c r="E30" s="20">
        <v>2.6660671162667873E-2</v>
      </c>
      <c r="F30" s="25">
        <v>3</v>
      </c>
      <c r="G30" s="26">
        <v>4</v>
      </c>
    </row>
    <row r="31" spans="1:8" x14ac:dyDescent="0.25">
      <c r="A31" s="18" t="s">
        <v>35</v>
      </c>
      <c r="B31" s="20">
        <v>1.5996379912524474E-2</v>
      </c>
      <c r="C31" s="20">
        <v>1.4385572677395592E-2</v>
      </c>
      <c r="D31" s="19">
        <v>1.5190976294960034E-2</v>
      </c>
      <c r="E31" s="20">
        <v>-5.3018555353262824E-2</v>
      </c>
      <c r="F31" s="25">
        <v>3</v>
      </c>
      <c r="G31" s="26">
        <v>4</v>
      </c>
    </row>
    <row r="32" spans="1:8" x14ac:dyDescent="0.25">
      <c r="A32" s="18" t="s">
        <v>36</v>
      </c>
      <c r="B32" s="20">
        <v>1.4122493070511546E-2</v>
      </c>
      <c r="C32" s="20">
        <v>1.6056578210269373E-2</v>
      </c>
      <c r="D32" s="19">
        <v>1.5089535640390461E-2</v>
      </c>
      <c r="E32" s="20">
        <v>6.408696681761436E-2</v>
      </c>
      <c r="F32" s="25">
        <v>3</v>
      </c>
      <c r="G32" s="26">
        <v>4</v>
      </c>
      <c r="H32" s="18" t="s">
        <v>77</v>
      </c>
    </row>
    <row r="33" spans="1:18" x14ac:dyDescent="0.25">
      <c r="A33" s="18" t="s">
        <v>37</v>
      </c>
      <c r="B33" s="20">
        <v>1.4488056041283084E-2</v>
      </c>
      <c r="C33" s="20">
        <v>1.4806601530729812E-2</v>
      </c>
      <c r="D33" s="19">
        <v>1.4647328786006449E-2</v>
      </c>
      <c r="E33" s="20">
        <v>1.0873842394766665E-2</v>
      </c>
      <c r="F33" s="25">
        <v>3</v>
      </c>
      <c r="G33" s="29">
        <v>5</v>
      </c>
    </row>
    <row r="34" spans="1:18" x14ac:dyDescent="0.25">
      <c r="A34" s="18" t="s">
        <v>38</v>
      </c>
      <c r="B34" s="20">
        <v>1.4299961177313948E-2</v>
      </c>
      <c r="C34" s="20">
        <v>1.4843914267432486E-2</v>
      </c>
      <c r="D34" s="19">
        <v>1.4571937722373217E-2</v>
      </c>
      <c r="E34" s="20">
        <v>1.866440484724869E-2</v>
      </c>
      <c r="F34" s="25">
        <v>3</v>
      </c>
      <c r="G34" s="29">
        <v>5</v>
      </c>
    </row>
    <row r="35" spans="1:18" x14ac:dyDescent="0.25">
      <c r="A35" s="18" t="s">
        <v>39</v>
      </c>
      <c r="B35" s="20">
        <v>1.4721585716766857E-2</v>
      </c>
      <c r="C35" s="20">
        <v>1.2658093813296141E-2</v>
      </c>
      <c r="D35" s="19">
        <v>1.3689839765031499E-2</v>
      </c>
      <c r="E35" s="20">
        <v>-7.5365816506544323E-2</v>
      </c>
      <c r="F35" s="25">
        <v>3</v>
      </c>
      <c r="G35" s="29">
        <v>5</v>
      </c>
    </row>
    <row r="36" spans="1:18" x14ac:dyDescent="0.25">
      <c r="A36" s="18" t="s">
        <v>40</v>
      </c>
      <c r="B36" s="20">
        <v>1.3607174188957991E-2</v>
      </c>
      <c r="C36" s="20">
        <v>1.1609303376248022E-2</v>
      </c>
      <c r="D36" s="19">
        <v>1.2608238782603007E-2</v>
      </c>
      <c r="E36" s="20">
        <v>-7.9228782352482735E-2</v>
      </c>
      <c r="F36" s="25">
        <v>3</v>
      </c>
      <c r="G36" s="29">
        <v>5</v>
      </c>
    </row>
    <row r="37" spans="1:18" x14ac:dyDescent="0.25">
      <c r="A37" s="18" t="s">
        <v>41</v>
      </c>
      <c r="B37" s="20">
        <v>1.1981301781917364E-2</v>
      </c>
      <c r="C37" s="20">
        <v>1.1956210982348555E-2</v>
      </c>
      <c r="D37" s="19">
        <v>1.1968756382132959E-2</v>
      </c>
      <c r="E37" s="20">
        <v>-1.048179057527841E-3</v>
      </c>
      <c r="F37" s="25">
        <v>3</v>
      </c>
      <c r="G37" s="29">
        <v>5</v>
      </c>
    </row>
    <row r="38" spans="1:18" x14ac:dyDescent="0.25">
      <c r="A38" s="27" t="s">
        <v>42</v>
      </c>
      <c r="B38" s="19">
        <v>1.0218745864047557E-2</v>
      </c>
      <c r="C38" s="19">
        <v>1.1546275104790804E-2</v>
      </c>
      <c r="D38" s="19">
        <v>1.088251048441918E-2</v>
      </c>
      <c r="E38" s="19">
        <v>0.06</v>
      </c>
      <c r="F38" s="28">
        <v>3</v>
      </c>
      <c r="G38" s="30">
        <v>5</v>
      </c>
    </row>
    <row r="39" spans="1:18" x14ac:dyDescent="0.25">
      <c r="A39" s="27" t="s">
        <v>43</v>
      </c>
      <c r="B39" s="20">
        <v>1.1132541271123272E-2</v>
      </c>
      <c r="C39" s="20">
        <v>1.005275718434055E-2</v>
      </c>
      <c r="D39" s="19">
        <v>1.0592649227731912E-2</v>
      </c>
      <c r="E39" s="20">
        <v>-5.096855675895566E-2</v>
      </c>
      <c r="F39" s="25">
        <v>3</v>
      </c>
      <c r="G39" s="29">
        <v>5</v>
      </c>
      <c r="H39" s="18" t="s">
        <v>76</v>
      </c>
    </row>
    <row r="40" spans="1:18" x14ac:dyDescent="0.25">
      <c r="A40" s="27" t="s">
        <v>44</v>
      </c>
      <c r="B40" s="20">
        <v>1.0176687686393564E-2</v>
      </c>
      <c r="C40" s="20">
        <v>9.2676770350694337E-3</v>
      </c>
      <c r="D40" s="19">
        <v>9.7221823607314996E-3</v>
      </c>
      <c r="E40" s="20">
        <v>-4.674931088495534E-2</v>
      </c>
      <c r="F40" s="31">
        <v>4</v>
      </c>
      <c r="G40" s="22">
        <v>6</v>
      </c>
    </row>
    <row r="41" spans="1:18" x14ac:dyDescent="0.25">
      <c r="A41" s="27" t="s">
        <v>45</v>
      </c>
      <c r="B41" s="20">
        <v>9.7976724677834755E-3</v>
      </c>
      <c r="C41" s="20">
        <v>9.3523870319079366E-3</v>
      </c>
      <c r="D41" s="19">
        <v>9.5750297498457052E-3</v>
      </c>
      <c r="E41" s="20">
        <v>-2.32524309327975E-2</v>
      </c>
      <c r="F41" s="31">
        <v>4</v>
      </c>
      <c r="G41" s="22">
        <v>6</v>
      </c>
    </row>
    <row r="42" spans="1:18" x14ac:dyDescent="0.25">
      <c r="A42" s="27" t="s">
        <v>46</v>
      </c>
      <c r="B42" s="20">
        <v>8.9119853633379525E-3</v>
      </c>
      <c r="C42" s="20">
        <v>8.233004930827733E-3</v>
      </c>
      <c r="D42" s="19">
        <v>8.5724951470828419E-3</v>
      </c>
      <c r="E42" s="20">
        <v>-3.9602264035184083E-2</v>
      </c>
      <c r="F42" s="31">
        <v>4</v>
      </c>
      <c r="G42" s="22">
        <v>6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x14ac:dyDescent="0.25">
      <c r="A43" s="27" t="s">
        <v>47</v>
      </c>
      <c r="B43" s="20">
        <v>7.1080937063060963E-3</v>
      </c>
      <c r="C43" s="20">
        <v>7.2921188945143725E-3</v>
      </c>
      <c r="D43" s="19">
        <v>7.2001063004102344E-3</v>
      </c>
      <c r="E43" s="20">
        <v>1.2779338285449422E-2</v>
      </c>
      <c r="F43" s="31">
        <v>4</v>
      </c>
      <c r="G43" s="22">
        <v>6</v>
      </c>
    </row>
    <row r="44" spans="1:18" x14ac:dyDescent="0.25">
      <c r="A44" s="27" t="s">
        <v>48</v>
      </c>
      <c r="B44" s="19">
        <v>5.397345248186059E-3</v>
      </c>
      <c r="C44" s="19">
        <v>6.787388496684965E-3</v>
      </c>
      <c r="D44" s="19">
        <v>6.092366872435512E-3</v>
      </c>
      <c r="E44" s="19">
        <v>0.11408072409329612</v>
      </c>
      <c r="F44" s="32">
        <v>4</v>
      </c>
      <c r="G44" s="33">
        <v>6</v>
      </c>
    </row>
    <row r="45" spans="1:18" x14ac:dyDescent="0.25">
      <c r="A45" s="27" t="s">
        <v>49</v>
      </c>
      <c r="B45" s="20">
        <v>5.8476292334579891E-3</v>
      </c>
      <c r="C45" s="20">
        <v>6.2877003605721358E-3</v>
      </c>
      <c r="D45" s="19">
        <v>6.067664797015062E-3</v>
      </c>
      <c r="E45" s="20">
        <v>3.6263632042646536E-2</v>
      </c>
      <c r="F45" s="31">
        <v>4</v>
      </c>
      <c r="G45" s="22">
        <v>6</v>
      </c>
    </row>
    <row r="46" spans="1:18" x14ac:dyDescent="0.25">
      <c r="A46" s="27" t="s">
        <v>50</v>
      </c>
      <c r="B46" s="20">
        <v>5.4320672690821806E-3</v>
      </c>
      <c r="C46" s="20">
        <v>5.529848424570538E-3</v>
      </c>
      <c r="D46" s="19">
        <v>5.4809578468263589E-3</v>
      </c>
      <c r="E46" s="20">
        <v>8.9200791377164555E-3</v>
      </c>
      <c r="F46" s="31">
        <v>4</v>
      </c>
      <c r="G46" s="22">
        <v>6</v>
      </c>
    </row>
    <row r="47" spans="1:18" s="23" customFormat="1" x14ac:dyDescent="0.25">
      <c r="A47" s="27" t="s">
        <v>51</v>
      </c>
      <c r="B47" s="19">
        <v>5.0936653511421993E-3</v>
      </c>
      <c r="C47" s="19">
        <v>5.4839638429496828E-3</v>
      </c>
      <c r="D47" s="19">
        <v>5.2888145970459415E-3</v>
      </c>
      <c r="E47" s="19">
        <v>0.04</v>
      </c>
      <c r="F47" s="32">
        <v>4</v>
      </c>
      <c r="G47" s="33">
        <v>6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s="23" customFormat="1" x14ac:dyDescent="0.25">
      <c r="A48" s="18" t="s">
        <v>52</v>
      </c>
      <c r="B48" s="20">
        <v>2.9962988745794476E-3</v>
      </c>
      <c r="C48" s="20">
        <v>2.8967793561737705E-3</v>
      </c>
      <c r="D48" s="19">
        <v>2.9465391153766091E-3</v>
      </c>
      <c r="E48" s="20">
        <v>-1.6887527113814856E-2</v>
      </c>
      <c r="F48" s="31">
        <v>4</v>
      </c>
      <c r="G48" s="22">
        <v>6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3" ht="15.75" thickBot="1" x14ac:dyDescent="0.3"/>
    <row r="50" spans="1:13" ht="60.75" thickBot="1" x14ac:dyDescent="0.3">
      <c r="A50" s="9" t="s">
        <v>80</v>
      </c>
      <c r="B50" s="34">
        <v>0.99999999999999978</v>
      </c>
      <c r="C50" s="34">
        <v>1</v>
      </c>
      <c r="D50" s="19">
        <f>SUM(D2:D48)</f>
        <v>0.99999999999999956</v>
      </c>
      <c r="E50" s="35" t="s">
        <v>53</v>
      </c>
      <c r="F50" s="36" t="s">
        <v>54</v>
      </c>
      <c r="G50" s="37" t="s">
        <v>54</v>
      </c>
      <c r="H50" s="38" t="s">
        <v>55</v>
      </c>
      <c r="I50" s="39" t="s">
        <v>56</v>
      </c>
      <c r="J50" s="38" t="s">
        <v>57</v>
      </c>
      <c r="K50" s="39" t="s">
        <v>58</v>
      </c>
      <c r="L50" s="38" t="s">
        <v>59</v>
      </c>
      <c r="M50" s="40" t="s">
        <v>60</v>
      </c>
    </row>
    <row r="51" spans="1:13" x14ac:dyDescent="0.25">
      <c r="E51" s="41" t="s">
        <v>61</v>
      </c>
      <c r="F51" s="42">
        <f>COUNTIF($F$2:$F$48,"1")</f>
        <v>5</v>
      </c>
      <c r="G51" s="43">
        <f>COUNTIF($G$2:$G$48,"1")</f>
        <v>5</v>
      </c>
      <c r="H51" s="44">
        <f>SUMIFS($D$2:$D$48,$F$2:$F$48,1)</f>
        <v>0.25211330246786967</v>
      </c>
      <c r="I51" s="45">
        <f>SUMIFS($D$2:$D$48,$G$2:$G$48,1)</f>
        <v>0.25211330246786967</v>
      </c>
      <c r="J51" s="46">
        <f>H51*J$57</f>
        <v>98177.566019435093</v>
      </c>
      <c r="K51" s="47">
        <f>J51/F51</f>
        <v>19635.513203887018</v>
      </c>
      <c r="L51" s="46">
        <f t="shared" ref="L51:L56" si="0">I51*L$57</f>
        <v>98177.566019435093</v>
      </c>
      <c r="M51" s="48">
        <f t="shared" ref="M51:M56" si="1">L51/G51</f>
        <v>19635.513203887018</v>
      </c>
    </row>
    <row r="52" spans="1:13" x14ac:dyDescent="0.25">
      <c r="E52" s="49" t="s">
        <v>62</v>
      </c>
      <c r="F52" s="50">
        <f>COUNTIF($F$2:$F$48,"2")</f>
        <v>16</v>
      </c>
      <c r="G52" s="51">
        <f>COUNTIF($G$2:$G$48,"2")</f>
        <v>4</v>
      </c>
      <c r="H52" s="52">
        <f>SUMIFS($D$2:$D$48,$F$2:$F$48,2)</f>
        <v>0.42854408566692392</v>
      </c>
      <c r="I52" s="53">
        <f>SUMIFS($D$2:$D$48,$G$2:$G$48,2)</f>
        <v>0.13418155944413956</v>
      </c>
      <c r="J52" s="54">
        <f>H52*J$57</f>
        <v>166882.96432975755</v>
      </c>
      <c r="K52" s="55">
        <f>J52/F52</f>
        <v>10430.185270609847</v>
      </c>
      <c r="L52" s="54">
        <f t="shared" si="0"/>
        <v>52252.771995625524</v>
      </c>
      <c r="M52" s="56">
        <f t="shared" si="1"/>
        <v>13063.192998906381</v>
      </c>
    </row>
    <row r="53" spans="1:13" x14ac:dyDescent="0.25">
      <c r="E53" s="49" t="s">
        <v>63</v>
      </c>
      <c r="F53" s="50">
        <f>COUNTIF($F$2:$F$48,"3")</f>
        <v>17</v>
      </c>
      <c r="G53" s="51">
        <f>COUNTIF($G$2:$G$48,"3")</f>
        <v>12</v>
      </c>
      <c r="H53" s="52">
        <f>SUMIFS($D$2:$D$48,$F$2:$F$48,3)</f>
        <v>0.25839645507843656</v>
      </c>
      <c r="I53" s="53">
        <f>SUMIFS($D$2:$D$48,$G$2:$G$48,3)</f>
        <v>0.29436252622278442</v>
      </c>
      <c r="J53" s="54">
        <f>H53*J$57</f>
        <v>100624.34143428149</v>
      </c>
      <c r="K53" s="55">
        <f>J53/F53</f>
        <v>5919.078907898911</v>
      </c>
      <c r="L53" s="54">
        <f t="shared" si="0"/>
        <v>114630.19233413207</v>
      </c>
      <c r="M53" s="56">
        <f t="shared" si="1"/>
        <v>9552.5160278443382</v>
      </c>
    </row>
    <row r="54" spans="1:13" x14ac:dyDescent="0.25">
      <c r="E54" s="49" t="s">
        <v>64</v>
      </c>
      <c r="F54" s="50">
        <f>COUNTIF($F$2:$F$48,"4")</f>
        <v>9</v>
      </c>
      <c r="G54" s="51">
        <f>COUNTIF($G$2:$G$48,"4")</f>
        <v>10</v>
      </c>
      <c r="H54" s="52">
        <f>SUMIFS($D$2:$D$48,$F$2:$F$48,4)</f>
        <v>6.0946156786769769E-2</v>
      </c>
      <c r="I54" s="53">
        <f>SUMIFS($D$2:$D$48,$G$2:$G$48,4)</f>
        <v>0.16943519392813833</v>
      </c>
      <c r="J54" s="54">
        <f>H54*J$57</f>
        <v>23733.556591392073</v>
      </c>
      <c r="K54" s="55">
        <f>J54/F54</f>
        <v>2637.061843488008</v>
      </c>
      <c r="L54" s="54">
        <f t="shared" si="0"/>
        <v>65981.18693088631</v>
      </c>
      <c r="M54" s="56">
        <f t="shared" si="1"/>
        <v>6598.1186930886306</v>
      </c>
    </row>
    <row r="55" spans="1:13" x14ac:dyDescent="0.25">
      <c r="E55" s="49" t="s">
        <v>65</v>
      </c>
      <c r="F55" s="50"/>
      <c r="G55" s="51">
        <f>COUNTIF($G$2:$G$48,"5")</f>
        <v>7</v>
      </c>
      <c r="H55" s="57"/>
      <c r="I55" s="53">
        <f>SUMIFS($D$2:$D$48,$G$2:$G$48,5)</f>
        <v>8.8961261150298232E-2</v>
      </c>
      <c r="J55" s="57"/>
      <c r="K55" s="58"/>
      <c r="L55" s="54">
        <f t="shared" si="0"/>
        <v>34643.154503395184</v>
      </c>
      <c r="M55" s="56">
        <f t="shared" si="1"/>
        <v>4949.0220719135978</v>
      </c>
    </row>
    <row r="56" spans="1:13" ht="15.75" thickBot="1" x14ac:dyDescent="0.3">
      <c r="E56" s="59" t="s">
        <v>66</v>
      </c>
      <c r="F56" s="60"/>
      <c r="G56" s="61">
        <f>COUNTIF($G$2:$G$48,"6")</f>
        <v>9</v>
      </c>
      <c r="H56" s="62"/>
      <c r="I56" s="63">
        <f>SUMIFS($D$2:$D$48,$G$2:$G$48,6)</f>
        <v>6.0946156786769769E-2</v>
      </c>
      <c r="J56" s="62"/>
      <c r="K56" s="64"/>
      <c r="L56" s="65">
        <f t="shared" si="0"/>
        <v>23733.556591392073</v>
      </c>
      <c r="M56" s="66">
        <f t="shared" si="1"/>
        <v>2637.061843488008</v>
      </c>
    </row>
    <row r="57" spans="1:13" ht="15.75" thickBot="1" x14ac:dyDescent="0.3">
      <c r="E57" s="35" t="s">
        <v>67</v>
      </c>
      <c r="F57" s="36">
        <f>SUM(F51:F56)</f>
        <v>47</v>
      </c>
      <c r="G57" s="37">
        <f>SUM(G51:G56)</f>
        <v>47</v>
      </c>
      <c r="H57" s="67"/>
      <c r="I57" s="68"/>
      <c r="J57" s="69">
        <v>389418.42837486626</v>
      </c>
      <c r="K57" s="68"/>
      <c r="L57" s="69">
        <v>389418.42837486626</v>
      </c>
      <c r="M57" s="70"/>
    </row>
    <row r="59" spans="1:13" x14ac:dyDescent="0.25">
      <c r="J59" s="71"/>
    </row>
    <row r="60" spans="1:13" ht="15.75" thickBot="1" x14ac:dyDescent="0.3">
      <c r="A60" s="73" t="s">
        <v>81</v>
      </c>
      <c r="B60" s="72">
        <v>40000</v>
      </c>
      <c r="C60" s="73" t="s">
        <v>68</v>
      </c>
      <c r="D60" s="74"/>
      <c r="E60" s="75"/>
      <c r="F60" s="76"/>
      <c r="G60" s="73"/>
      <c r="H60" s="73"/>
      <c r="J60" s="77"/>
    </row>
    <row r="61" spans="1:13" ht="45.75" thickBot="1" x14ac:dyDescent="0.3">
      <c r="B61" s="5" t="s">
        <v>53</v>
      </c>
      <c r="C61" s="6" t="s">
        <v>54</v>
      </c>
      <c r="D61" s="16" t="s">
        <v>54</v>
      </c>
      <c r="E61" s="7" t="s">
        <v>69</v>
      </c>
      <c r="F61" s="8" t="s">
        <v>70</v>
      </c>
      <c r="G61" s="9"/>
      <c r="H61" s="117" t="s">
        <v>83</v>
      </c>
      <c r="I61" s="9" t="s">
        <v>84</v>
      </c>
      <c r="J61" s="77"/>
    </row>
    <row r="62" spans="1:13" x14ac:dyDescent="0.25">
      <c r="B62" s="78" t="s">
        <v>61</v>
      </c>
      <c r="C62" s="79">
        <f>COUNTIF('Weighted FTE Model'!$F$2:$F$48,"1")</f>
        <v>5</v>
      </c>
      <c r="D62" s="80">
        <f>COUNTIF($G$2:$G$48,"1")</f>
        <v>5</v>
      </c>
      <c r="E62" s="81">
        <f>H62/100*$B$60</f>
        <v>40000</v>
      </c>
      <c r="F62" s="82">
        <f>E62*D62</f>
        <v>200000</v>
      </c>
      <c r="G62" s="73"/>
      <c r="H62" s="113">
        <v>100</v>
      </c>
    </row>
    <row r="63" spans="1:13" x14ac:dyDescent="0.25">
      <c r="B63" s="83" t="s">
        <v>62</v>
      </c>
      <c r="C63" s="79">
        <f>COUNTIF('Weighted FTE Model'!$F$2:$F$48,"2")</f>
        <v>16</v>
      </c>
      <c r="D63" s="80">
        <f>COUNTIF($G$2:$G$48,"2")</f>
        <v>4</v>
      </c>
      <c r="E63" s="81">
        <f t="shared" ref="E63:E67" si="2">H63/100*$B$60</f>
        <v>32000</v>
      </c>
      <c r="F63" s="82">
        <f t="shared" ref="F63:F67" si="3">E63*D63</f>
        <v>128000</v>
      </c>
      <c r="G63" s="73"/>
      <c r="H63" s="113">
        <v>80</v>
      </c>
    </row>
    <row r="64" spans="1:13" x14ac:dyDescent="0.25">
      <c r="B64" s="83" t="s">
        <v>63</v>
      </c>
      <c r="C64" s="79">
        <f>COUNTIF('Weighted FTE Model'!$F$2:$F$48,"3")</f>
        <v>17</v>
      </c>
      <c r="D64" s="80">
        <f>COUNTIF($G$2:$G$48,"3")</f>
        <v>12</v>
      </c>
      <c r="E64" s="81">
        <f t="shared" si="2"/>
        <v>24000</v>
      </c>
      <c r="F64" s="82">
        <f t="shared" si="3"/>
        <v>288000</v>
      </c>
      <c r="G64" s="73"/>
      <c r="H64" s="113">
        <v>60</v>
      </c>
    </row>
    <row r="65" spans="1:8" x14ac:dyDescent="0.25">
      <c r="B65" s="83" t="s">
        <v>64</v>
      </c>
      <c r="C65" s="79">
        <f>COUNTIF('Weighted FTE Model'!$F$2:$F$48,"4")</f>
        <v>9</v>
      </c>
      <c r="D65" s="80">
        <f>COUNTIF($G$2:$G$48,"4")</f>
        <v>10</v>
      </c>
      <c r="E65" s="81">
        <f t="shared" si="2"/>
        <v>18000</v>
      </c>
      <c r="F65" s="82">
        <f t="shared" si="3"/>
        <v>180000</v>
      </c>
      <c r="G65" s="73"/>
      <c r="H65" s="113">
        <v>45</v>
      </c>
    </row>
    <row r="66" spans="1:8" x14ac:dyDescent="0.25">
      <c r="B66" s="83" t="s">
        <v>65</v>
      </c>
      <c r="C66" s="79"/>
      <c r="D66" s="80">
        <f>COUNTIF($G$2:$G$48,"5")</f>
        <v>7</v>
      </c>
      <c r="E66" s="81">
        <f t="shared" si="2"/>
        <v>12000</v>
      </c>
      <c r="F66" s="82">
        <f t="shared" si="3"/>
        <v>84000</v>
      </c>
      <c r="G66" s="73"/>
      <c r="H66" s="113">
        <v>30</v>
      </c>
    </row>
    <row r="67" spans="1:8" ht="15.75" thickBot="1" x14ac:dyDescent="0.3">
      <c r="B67" s="84" t="s">
        <v>66</v>
      </c>
      <c r="C67" s="79"/>
      <c r="D67" s="80">
        <f>COUNTIF($G$2:$G$48,"6")</f>
        <v>9</v>
      </c>
      <c r="E67" s="81">
        <f t="shared" si="2"/>
        <v>8000</v>
      </c>
      <c r="F67" s="82">
        <f t="shared" si="3"/>
        <v>72000</v>
      </c>
      <c r="G67" s="73"/>
      <c r="H67" s="113">
        <v>20</v>
      </c>
    </row>
    <row r="68" spans="1:8" ht="15.75" thickBot="1" x14ac:dyDescent="0.3">
      <c r="B68" s="85" t="s">
        <v>67</v>
      </c>
      <c r="C68" s="86">
        <f>SUM(C62:C67)</f>
        <v>47</v>
      </c>
      <c r="D68" s="87">
        <f>SUM(D62:D67)</f>
        <v>47</v>
      </c>
      <c r="E68" s="88"/>
      <c r="F68" s="89">
        <f>SUM(F62:F67)</f>
        <v>952000</v>
      </c>
      <c r="G68" s="88">
        <f t="shared" ref="G68" si="4">SUM(G62:G67)</f>
        <v>0</v>
      </c>
      <c r="H68" s="113"/>
    </row>
    <row r="69" spans="1:8" x14ac:dyDescent="0.25">
      <c r="B69" s="90" t="s">
        <v>72</v>
      </c>
      <c r="C69" s="73"/>
      <c r="D69" s="74"/>
      <c r="E69" s="75"/>
      <c r="F69" s="82">
        <v>1285613</v>
      </c>
      <c r="G69" s="73"/>
      <c r="H69" s="113"/>
    </row>
    <row r="70" spans="1:8" x14ac:dyDescent="0.25">
      <c r="H70" s="114"/>
    </row>
    <row r="71" spans="1:8" ht="15.75" thickBot="1" x14ac:dyDescent="0.3">
      <c r="B71" s="91">
        <v>40000</v>
      </c>
      <c r="C71" s="92" t="s">
        <v>68</v>
      </c>
      <c r="D71" s="93"/>
      <c r="E71" s="94"/>
      <c r="F71" s="95"/>
      <c r="G71" s="92"/>
      <c r="H71" s="115"/>
    </row>
    <row r="72" spans="1:8" ht="30.75" thickBot="1" x14ac:dyDescent="0.3">
      <c r="A72" s="9" t="s">
        <v>82</v>
      </c>
      <c r="B72" s="10" t="s">
        <v>53</v>
      </c>
      <c r="C72" s="11" t="s">
        <v>54</v>
      </c>
      <c r="D72" s="17" t="s">
        <v>54</v>
      </c>
      <c r="E72" s="12" t="s">
        <v>69</v>
      </c>
      <c r="F72" s="13" t="s">
        <v>70</v>
      </c>
      <c r="G72" s="14"/>
      <c r="H72" s="116" t="s">
        <v>71</v>
      </c>
    </row>
    <row r="73" spans="1:8" x14ac:dyDescent="0.25">
      <c r="B73" s="96" t="s">
        <v>61</v>
      </c>
      <c r="C73" s="97">
        <f>COUNTIF($F$2:$F$48,"1")</f>
        <v>5</v>
      </c>
      <c r="D73" s="98">
        <f>COUNTIF($G$2:$G$48,"1")</f>
        <v>5</v>
      </c>
      <c r="E73" s="99">
        <f>H73/100*$B$71</f>
        <v>40000</v>
      </c>
      <c r="F73" s="100">
        <f>E73*D73</f>
        <v>200000</v>
      </c>
      <c r="G73" s="92"/>
      <c r="H73" s="115">
        <v>100</v>
      </c>
    </row>
    <row r="74" spans="1:8" x14ac:dyDescent="0.25">
      <c r="B74" s="101" t="s">
        <v>62</v>
      </c>
      <c r="C74" s="102">
        <f>COUNTIF($F$2:$F$48,"2")</f>
        <v>16</v>
      </c>
      <c r="D74" s="103">
        <f>COUNTIF($G$2:$G$48,"2")</f>
        <v>4</v>
      </c>
      <c r="E74" s="99">
        <f t="shared" ref="E74:E78" si="5">H74/100*$B$71</f>
        <v>32000</v>
      </c>
      <c r="F74" s="100">
        <f t="shared" ref="F74:F78" si="6">E74*D74</f>
        <v>128000</v>
      </c>
      <c r="G74" s="92"/>
      <c r="H74" s="115">
        <v>80</v>
      </c>
    </row>
    <row r="75" spans="1:8" x14ac:dyDescent="0.25">
      <c r="B75" s="101" t="s">
        <v>63</v>
      </c>
      <c r="C75" s="102">
        <f>COUNTIF($F$2:$F$48,"3")</f>
        <v>17</v>
      </c>
      <c r="D75" s="103">
        <f>COUNTIF($G$2:$G$48,"3")</f>
        <v>12</v>
      </c>
      <c r="E75" s="99">
        <f t="shared" si="5"/>
        <v>24000</v>
      </c>
      <c r="F75" s="100">
        <f t="shared" si="6"/>
        <v>288000</v>
      </c>
      <c r="G75" s="92"/>
      <c r="H75" s="115">
        <v>60</v>
      </c>
    </row>
    <row r="76" spans="1:8" x14ac:dyDescent="0.25">
      <c r="B76" s="101" t="s">
        <v>64</v>
      </c>
      <c r="C76" s="102">
        <f>COUNTIF($F$2:$F$48,"4")</f>
        <v>9</v>
      </c>
      <c r="D76" s="103">
        <f>COUNTIF($G$2:$G$48,"4")</f>
        <v>10</v>
      </c>
      <c r="E76" s="99">
        <f t="shared" si="5"/>
        <v>18000</v>
      </c>
      <c r="F76" s="100">
        <f t="shared" si="6"/>
        <v>180000</v>
      </c>
      <c r="G76" s="92"/>
      <c r="H76" s="115">
        <v>45</v>
      </c>
    </row>
    <row r="77" spans="1:8" x14ac:dyDescent="0.25">
      <c r="B77" s="101" t="s">
        <v>65</v>
      </c>
      <c r="C77" s="102"/>
      <c r="D77" s="103">
        <f>COUNTIF($G$2:$G$48,"5")</f>
        <v>7</v>
      </c>
      <c r="E77" s="99">
        <f t="shared" si="5"/>
        <v>12000</v>
      </c>
      <c r="F77" s="100">
        <f t="shared" si="6"/>
        <v>84000</v>
      </c>
      <c r="G77" s="92"/>
      <c r="H77" s="115">
        <v>30</v>
      </c>
    </row>
    <row r="78" spans="1:8" ht="15.75" thickBot="1" x14ac:dyDescent="0.3">
      <c r="B78" s="104" t="s">
        <v>66</v>
      </c>
      <c r="C78" s="105"/>
      <c r="D78" s="106">
        <v>19</v>
      </c>
      <c r="E78" s="99">
        <f t="shared" si="5"/>
        <v>8000</v>
      </c>
      <c r="F78" s="100">
        <f t="shared" si="6"/>
        <v>152000</v>
      </c>
      <c r="G78" s="92"/>
      <c r="H78" s="115">
        <v>20</v>
      </c>
    </row>
    <row r="79" spans="1:8" ht="15.75" thickBot="1" x14ac:dyDescent="0.3">
      <c r="B79" s="107" t="s">
        <v>67</v>
      </c>
      <c r="C79" s="108">
        <f>SUM(C73:C78)</f>
        <v>47</v>
      </c>
      <c r="D79" s="109">
        <f>SUM(D73:D78)</f>
        <v>57</v>
      </c>
      <c r="E79" s="110"/>
      <c r="F79" s="111">
        <f>SUM(F73:F78)</f>
        <v>1032000</v>
      </c>
      <c r="G79" s="110">
        <f t="shared" ref="G79" si="7">SUM(G73:G78)</f>
        <v>0</v>
      </c>
      <c r="H79" s="115"/>
    </row>
    <row r="80" spans="1:8" x14ac:dyDescent="0.25">
      <c r="B80" s="112" t="s">
        <v>72</v>
      </c>
      <c r="C80" s="92"/>
      <c r="D80" s="93"/>
      <c r="E80" s="94"/>
      <c r="F80" s="100">
        <v>1221333</v>
      </c>
      <c r="G80" s="92"/>
      <c r="H80" s="92"/>
    </row>
  </sheetData>
  <autoFilter ref="A1:G1">
    <sortState ref="A3:G49">
      <sortCondition descending="1" ref="D2"/>
    </sortState>
  </autoFilter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Weighted FTE Model</vt:lpstr>
    </vt:vector>
  </TitlesOfParts>
  <Company>The Australian National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Costello</dc:creator>
  <cp:lastModifiedBy>Diane Costello</cp:lastModifiedBy>
  <dcterms:created xsi:type="dcterms:W3CDTF">2018-11-13T22:57:50Z</dcterms:created>
  <dcterms:modified xsi:type="dcterms:W3CDTF">2018-11-13T23:10:10Z</dcterms:modified>
</cp:coreProperties>
</file>